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1B5FEA73-BDFB-47F6-B5C2-FE3F2353D1A9}" xr6:coauthVersionLast="47" xr6:coauthVersionMax="47" xr10:uidLastSave="{00000000-0000-0000-0000-000000000000}"/>
  <bookViews>
    <workbookView xWindow="-120" yWindow="-120" windowWidth="29040" windowHeight="15840" tabRatio="500" xr2:uid="{92540333-219B-403C-AE47-40FADC0AAABB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J19" i="1" s="1"/>
  <c r="L11" i="1"/>
  <c r="A12" i="1"/>
  <c r="B12" i="1"/>
  <c r="J13" i="1"/>
  <c r="G18" i="1"/>
  <c r="H18" i="1"/>
  <c r="I18" i="1"/>
  <c r="J18" i="1"/>
  <c r="L18" i="1"/>
  <c r="A19" i="1"/>
  <c r="B19" i="1"/>
  <c r="F19" i="1"/>
  <c r="G19" i="1"/>
  <c r="H19" i="1"/>
  <c r="I19" i="1"/>
  <c r="L19" i="1"/>
  <c r="G22" i="1"/>
  <c r="H22" i="1"/>
  <c r="H23" i="1" s="1"/>
  <c r="H32" i="1" s="1"/>
  <c r="I22" i="1"/>
  <c r="G23" i="1"/>
  <c r="I23" i="1"/>
  <c r="I32" i="1" s="1"/>
  <c r="J23" i="1"/>
  <c r="J32" i="1" s="1"/>
  <c r="L23" i="1"/>
  <c r="A24" i="1"/>
  <c r="B24" i="1"/>
  <c r="G31" i="1"/>
  <c r="H31" i="1"/>
  <c r="I31" i="1"/>
  <c r="J31" i="1"/>
  <c r="L31" i="1"/>
  <c r="L32" i="1" s="1"/>
  <c r="A32" i="1"/>
  <c r="B32" i="1"/>
  <c r="F32" i="1"/>
  <c r="G32" i="1"/>
  <c r="G38" i="1"/>
  <c r="H38" i="1"/>
  <c r="I38" i="1"/>
  <c r="I46" i="1" s="1"/>
  <c r="J38" i="1"/>
  <c r="L38" i="1"/>
  <c r="A39" i="1"/>
  <c r="B39" i="1"/>
  <c r="G41" i="1"/>
  <c r="G45" i="1" s="1"/>
  <c r="G46" i="1" s="1"/>
  <c r="H41" i="1"/>
  <c r="H45" i="1" s="1"/>
  <c r="H46" i="1" s="1"/>
  <c r="I41" i="1"/>
  <c r="I45" i="1"/>
  <c r="J45" i="1"/>
  <c r="L45" i="1"/>
  <c r="L46" i="1" s="1"/>
  <c r="A46" i="1"/>
  <c r="B46" i="1"/>
  <c r="F46" i="1"/>
  <c r="J46" i="1"/>
  <c r="G52" i="1"/>
  <c r="G60" i="1" s="1"/>
  <c r="H52" i="1"/>
  <c r="I52" i="1"/>
  <c r="J52" i="1"/>
  <c r="J60" i="1" s="1"/>
  <c r="L52" i="1"/>
  <c r="A53" i="1"/>
  <c r="B53" i="1"/>
  <c r="G55" i="1"/>
  <c r="G59" i="1" s="1"/>
  <c r="H55" i="1"/>
  <c r="H59" i="1" s="1"/>
  <c r="H60" i="1" s="1"/>
  <c r="I55" i="1"/>
  <c r="I59" i="1" s="1"/>
  <c r="I60" i="1" s="1"/>
  <c r="J55" i="1"/>
  <c r="J59" i="1"/>
  <c r="L59" i="1"/>
  <c r="A60" i="1"/>
  <c r="B60" i="1"/>
  <c r="F60" i="1"/>
  <c r="L60" i="1"/>
  <c r="G61" i="1"/>
  <c r="G66" i="1" s="1"/>
  <c r="G74" i="1" s="1"/>
  <c r="H61" i="1"/>
  <c r="I61" i="1"/>
  <c r="J61" i="1"/>
  <c r="J66" i="1" s="1"/>
  <c r="J74" i="1" s="1"/>
  <c r="G63" i="1"/>
  <c r="H63" i="1"/>
  <c r="I63" i="1"/>
  <c r="I66" i="1" s="1"/>
  <c r="I74" i="1" s="1"/>
  <c r="H66" i="1"/>
  <c r="H74" i="1" s="1"/>
  <c r="L66" i="1"/>
  <c r="L74" i="1" s="1"/>
  <c r="A67" i="1"/>
  <c r="B67" i="1"/>
  <c r="G73" i="1"/>
  <c r="H73" i="1"/>
  <c r="I73" i="1"/>
  <c r="J73" i="1"/>
  <c r="L73" i="1"/>
  <c r="A74" i="1"/>
  <c r="B74" i="1"/>
  <c r="F74" i="1"/>
  <c r="G80" i="1"/>
  <c r="H80" i="1"/>
  <c r="I80" i="1"/>
  <c r="J80" i="1"/>
  <c r="L80" i="1"/>
  <c r="A81" i="1"/>
  <c r="B81" i="1"/>
  <c r="J82" i="1"/>
  <c r="G87" i="1"/>
  <c r="H87" i="1"/>
  <c r="I87" i="1"/>
  <c r="J87" i="1"/>
  <c r="L87" i="1"/>
  <c r="L88" i="1" s="1"/>
  <c r="A88" i="1"/>
  <c r="B88" i="1"/>
  <c r="F88" i="1"/>
  <c r="G88" i="1"/>
  <c r="H88" i="1"/>
  <c r="I88" i="1"/>
  <c r="J88" i="1"/>
  <c r="F89" i="1"/>
  <c r="G89" i="1"/>
  <c r="H89" i="1"/>
  <c r="I89" i="1"/>
  <c r="J89" i="1"/>
  <c r="G94" i="1"/>
  <c r="H94" i="1"/>
  <c r="I94" i="1"/>
  <c r="I101" i="1" s="1"/>
  <c r="J94" i="1"/>
  <c r="J101" i="1" s="1"/>
  <c r="L94" i="1"/>
  <c r="A95" i="1"/>
  <c r="B95" i="1"/>
  <c r="G100" i="1"/>
  <c r="H100" i="1"/>
  <c r="I100" i="1"/>
  <c r="J100" i="1"/>
  <c r="L100" i="1"/>
  <c r="A101" i="1"/>
  <c r="B101" i="1"/>
  <c r="F101" i="1"/>
  <c r="F145" i="1" s="1"/>
  <c r="G101" i="1"/>
  <c r="H101" i="1"/>
  <c r="L101" i="1"/>
  <c r="G104" i="1"/>
  <c r="H104" i="1"/>
  <c r="I104" i="1"/>
  <c r="I107" i="1" s="1"/>
  <c r="I115" i="1" s="1"/>
  <c r="G107" i="1"/>
  <c r="H107" i="1"/>
  <c r="J107" i="1"/>
  <c r="J115" i="1" s="1"/>
  <c r="L107" i="1"/>
  <c r="L115" i="1" s="1"/>
  <c r="A108" i="1"/>
  <c r="B108" i="1"/>
  <c r="G114" i="1"/>
  <c r="H114" i="1"/>
  <c r="I114" i="1"/>
  <c r="J114" i="1"/>
  <c r="L114" i="1"/>
  <c r="A115" i="1"/>
  <c r="B115" i="1"/>
  <c r="F115" i="1"/>
  <c r="G115" i="1"/>
  <c r="H115" i="1"/>
  <c r="G121" i="1"/>
  <c r="G130" i="1" s="1"/>
  <c r="H121" i="1"/>
  <c r="I121" i="1"/>
  <c r="J121" i="1"/>
  <c r="J130" i="1" s="1"/>
  <c r="L121" i="1"/>
  <c r="A122" i="1"/>
  <c r="B122" i="1"/>
  <c r="G125" i="1"/>
  <c r="G129" i="1" s="1"/>
  <c r="H125" i="1"/>
  <c r="H129" i="1" s="1"/>
  <c r="H130" i="1" s="1"/>
  <c r="I125" i="1"/>
  <c r="J125" i="1"/>
  <c r="I129" i="1"/>
  <c r="J129" i="1"/>
  <c r="L129" i="1"/>
  <c r="L130" i="1" s="1"/>
  <c r="A130" i="1"/>
  <c r="B130" i="1"/>
  <c r="F130" i="1"/>
  <c r="I130" i="1"/>
  <c r="G136" i="1"/>
  <c r="G144" i="1" s="1"/>
  <c r="H136" i="1"/>
  <c r="I136" i="1"/>
  <c r="J136" i="1"/>
  <c r="J144" i="1" s="1"/>
  <c r="L136" i="1"/>
  <c r="A137" i="1"/>
  <c r="B137" i="1"/>
  <c r="G143" i="1"/>
  <c r="H143" i="1"/>
  <c r="I143" i="1"/>
  <c r="J143" i="1"/>
  <c r="L143" i="1"/>
  <c r="L144" i="1" s="1"/>
  <c r="A144" i="1"/>
  <c r="B144" i="1"/>
  <c r="F144" i="1"/>
  <c r="H144" i="1"/>
  <c r="I144" i="1"/>
  <c r="G145" i="1" l="1"/>
  <c r="H145" i="1"/>
  <c r="J145" i="1"/>
  <c r="L145" i="1"/>
  <c r="I145" i="1"/>
</calcChain>
</file>

<file path=xl/sharedStrings.xml><?xml version="1.0" encoding="utf-8"?>
<sst xmlns="http://schemas.openxmlformats.org/spreadsheetml/2006/main" count="383" uniqueCount="119">
  <si>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</si>
  <si>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</si>
  <si>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</si>
  <si>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</si>
  <si>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</si>
  <si>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</si>
  <si>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</si>
  <si>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</si>
  <si>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</si>
  <si>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</si>
  <si>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</si>
  <si>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</si>
  <si>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</si>
  <si>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</si>
  <si>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</si>
  <si>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</si>
  <si>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</si>
  <si>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</si>
  <si>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</si>
  <si>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</si>
  <si>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</si>
  <si>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</si>
  <si>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</si>
  <si>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</si>
  <si>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</si>
  <si>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 c маслом</t>
  </si>
  <si>
    <t>93-01</t>
  </si>
  <si>
    <t>гор. Напиток</t>
  </si>
  <si>
    <t>Чай с сахаром</t>
  </si>
  <si>
    <t>376-05</t>
  </si>
  <si>
    <t>хлеб</t>
  </si>
  <si>
    <t xml:space="preserve">Хлеб пшеничный </t>
  </si>
  <si>
    <t>сыр</t>
  </si>
  <si>
    <t>Сыр Российский</t>
  </si>
  <si>
    <t>15-05</t>
  </si>
  <si>
    <t>масло</t>
  </si>
  <si>
    <t>Масло сливочное "Крестьянское"</t>
  </si>
  <si>
    <t>14-05</t>
  </si>
  <si>
    <t>итого</t>
  </si>
  <si>
    <t>Обед</t>
  </si>
  <si>
    <t>1 блюдо</t>
  </si>
  <si>
    <t>Суп картофельный с рисом</t>
  </si>
  <si>
    <t>101-05</t>
  </si>
  <si>
    <t>2 блюдо</t>
  </si>
  <si>
    <t>Тефтели из говядины с соусом сметанным</t>
  </si>
  <si>
    <t>278-05</t>
  </si>
  <si>
    <t>гарнир</t>
  </si>
  <si>
    <t>Каша гречневая с маслом</t>
  </si>
  <si>
    <t>302-05</t>
  </si>
  <si>
    <t>гор.напиток</t>
  </si>
  <si>
    <t>Компот из сух/фруктов</t>
  </si>
  <si>
    <t>349-05</t>
  </si>
  <si>
    <t>хлеб бел.</t>
  </si>
  <si>
    <t>Хлеб пшеничный</t>
  </si>
  <si>
    <t>хлеб черн.</t>
  </si>
  <si>
    <t>Хлеб ржаной</t>
  </si>
  <si>
    <t>Итого за день:</t>
  </si>
  <si>
    <t>Тефтели с рисом и макароны отварные с маслом</t>
  </si>
  <si>
    <t>278-05, 309-05</t>
  </si>
  <si>
    <t>Кофейный напиток с молоком</t>
  </si>
  <si>
    <t>379-05</t>
  </si>
  <si>
    <t>Хлеб пшеничный, яблоко</t>
  </si>
  <si>
    <t>338-05</t>
  </si>
  <si>
    <t>закуска</t>
  </si>
  <si>
    <t>Овощи свежие в нарезке (огурцы)</t>
  </si>
  <si>
    <t>70,71-05</t>
  </si>
  <si>
    <t>Борщ Ставропольский</t>
  </si>
  <si>
    <t xml:space="preserve">Котлета рубленая из птицы </t>
  </si>
  <si>
    <t>295-05</t>
  </si>
  <si>
    <t>Рис отварной с маслом</t>
  </si>
  <si>
    <t>304-05</t>
  </si>
  <si>
    <t>напиток</t>
  </si>
  <si>
    <t>Сок фруктовый</t>
  </si>
  <si>
    <t>389-05</t>
  </si>
  <si>
    <t>Каша молочная рисовая с маслом</t>
  </si>
  <si>
    <t>174-05</t>
  </si>
  <si>
    <t>Суп картофельный с бобовыми</t>
  </si>
  <si>
    <t>102-05</t>
  </si>
  <si>
    <t>Котлета рыбная</t>
  </si>
  <si>
    <t>234-05</t>
  </si>
  <si>
    <t>Картофельное пюре с маслом</t>
  </si>
  <si>
    <t>312-05</t>
  </si>
  <si>
    <t>Кисель из свежих фруктов</t>
  </si>
  <si>
    <t>350-05</t>
  </si>
  <si>
    <t>Пудинг из творога с рисом cо сгущенным молоком</t>
  </si>
  <si>
    <t>Какао с молоком</t>
  </si>
  <si>
    <t>Рассольник Ленинградский</t>
  </si>
  <si>
    <t>96-05</t>
  </si>
  <si>
    <t>Цыплята тушеные в томатном соусе с овощами</t>
  </si>
  <si>
    <t>290-05</t>
  </si>
  <si>
    <t>Каша пшеничная с маслом</t>
  </si>
  <si>
    <t>145-05</t>
  </si>
  <si>
    <t>гор.блюдо, гарнир</t>
  </si>
  <si>
    <t>Шницель куриный рубленый, каша гречневая с маслом</t>
  </si>
  <si>
    <t>295-05,302-05</t>
  </si>
  <si>
    <t>Чай с лимоном</t>
  </si>
  <si>
    <t>377-05</t>
  </si>
  <si>
    <t>Овощи в нарезке (помидоры)</t>
  </si>
  <si>
    <t>Суп из овощей</t>
  </si>
  <si>
    <t>99-05</t>
  </si>
  <si>
    <t>Плов из филе куриного</t>
  </si>
  <si>
    <t>291-05</t>
  </si>
  <si>
    <t>Компот из свежих фруктов</t>
  </si>
  <si>
    <t>342-05</t>
  </si>
  <si>
    <t>ПР</t>
  </si>
  <si>
    <t>Каша молочная пшеная с маслом</t>
  </si>
  <si>
    <t xml:space="preserve">Чай с сахаром </t>
  </si>
  <si>
    <t>гпрнир</t>
  </si>
  <si>
    <t>Котлета рубленая из птицы, каша гречневая с маслом</t>
  </si>
  <si>
    <t xml:space="preserve">Рагу картофельное с овощами из птицы </t>
  </si>
  <si>
    <t>289-05</t>
  </si>
  <si>
    <t>Суп картофельный с макаронами</t>
  </si>
  <si>
    <t>103-05</t>
  </si>
  <si>
    <t>Пудинг из творога с манной крупой cо сгущенным молоком</t>
  </si>
  <si>
    <t>222-05</t>
  </si>
  <si>
    <t>Биточек рыбный</t>
  </si>
  <si>
    <t>Каша жидкая молочная из овсяной крупы с маслом</t>
  </si>
  <si>
    <t>182-05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</si>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</sst>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indexed="8"/>
      <name val="Calibri"/>
      <charset val="1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4"/>
      <color indexed="59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59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63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2" borderId="2" xfId="0" applyFont="1" applyFill="1" applyBorder="1" applyAlignment="1">
      <alignment vertical="top"/>
    </xf>
    <xf numFmtId="2" fontId="10" fillId="2" borderId="9" xfId="0" applyNumberFormat="1" applyFont="1" applyFill="1" applyBorder="1" applyAlignment="1">
      <alignment horizontal="left" vertical="center" wrapText="1"/>
    </xf>
    <xf numFmtId="1" fontId="10" fillId="2" borderId="9" xfId="0" applyNumberFormat="1" applyFont="1" applyFill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1" xfId="0" applyFont="1" applyFill="1" applyBorder="1"/>
    <xf numFmtId="2" fontId="10" fillId="2" borderId="1" xfId="0" applyNumberFormat="1" applyFont="1" applyFill="1" applyBorder="1" applyAlignment="1">
      <alignment horizontal="left"/>
    </xf>
    <xf numFmtId="1" fontId="10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3" fillId="2" borderId="1" xfId="1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/>
    <xf numFmtId="1" fontId="10" fillId="2" borderId="14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distributed" wrapText="1"/>
    </xf>
    <xf numFmtId="4" fontId="10" fillId="2" borderId="2" xfId="0" applyNumberFormat="1" applyFont="1" applyFill="1" applyBorder="1" applyAlignment="1">
      <alignment horizontal="center"/>
    </xf>
    <xf numFmtId="0" fontId="10" fillId="2" borderId="16" xfId="0" applyFont="1" applyFill="1" applyBorder="1" applyAlignment="1"/>
    <xf numFmtId="1" fontId="10" fillId="2" borderId="17" xfId="0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9" fontId="10" fillId="2" borderId="19" xfId="0" applyNumberFormat="1" applyFont="1" applyFill="1" applyBorder="1" applyAlignment="1">
      <alignment horizontal="center" vertical="distributed" wrapText="1"/>
    </xf>
    <xf numFmtId="4" fontId="10" fillId="2" borderId="16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1" xfId="0" applyNumberFormat="1" applyFont="1" applyBorder="1" applyAlignment="1">
      <alignment horizontal="center" vertical="top" wrapText="1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13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top"/>
    </xf>
    <xf numFmtId="164" fontId="10" fillId="2" borderId="1" xfId="0" applyNumberFormat="1" applyFont="1" applyFill="1" applyBorder="1" applyAlignment="1">
      <alignment horizontal="left" wrapText="1"/>
    </xf>
    <xf numFmtId="0" fontId="10" fillId="2" borderId="1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2" fontId="12" fillId="2" borderId="1" xfId="0" applyNumberFormat="1" applyFont="1" applyFill="1" applyBorder="1" applyAlignment="1">
      <alignment horizontal="left"/>
    </xf>
    <xf numFmtId="1" fontId="12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2" borderId="13" xfId="0" applyNumberFormat="1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left"/>
    </xf>
    <xf numFmtId="2" fontId="13" fillId="2" borderId="16" xfId="0" applyNumberFormat="1" applyFont="1" applyFill="1" applyBorder="1" applyAlignment="1">
      <alignment horizontal="center"/>
    </xf>
    <xf numFmtId="2" fontId="13" fillId="2" borderId="18" xfId="0" applyNumberFormat="1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center"/>
    </xf>
    <xf numFmtId="0" fontId="3" fillId="3" borderId="24" xfId="0" applyNumberFormat="1" applyFont="1" applyFill="1" applyBorder="1" applyAlignment="1">
      <alignment horizontal="center"/>
    </xf>
    <xf numFmtId="0" fontId="3" fillId="3" borderId="16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vertical="top" wrapText="1"/>
    </xf>
    <xf numFmtId="0" fontId="3" fillId="3" borderId="16" xfId="0" applyNumberFormat="1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5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2" xfId="0" applyFont="1" applyFill="1" applyBorder="1"/>
    <xf numFmtId="2" fontId="10" fillId="2" borderId="2" xfId="0" applyNumberFormat="1" applyFont="1" applyFill="1" applyBorder="1" applyAlignment="1">
      <alignment horizontal="left" vertical="center" wrapText="1"/>
    </xf>
    <xf numFmtId="2" fontId="13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/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distributed" wrapText="1"/>
    </xf>
    <xf numFmtId="2" fontId="12" fillId="2" borderId="9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center" vertical="distributed" wrapText="1"/>
    </xf>
    <xf numFmtId="1" fontId="10" fillId="2" borderId="16" xfId="0" applyNumberFormat="1" applyFont="1" applyFill="1" applyBorder="1" applyAlignment="1">
      <alignment horizontal="center"/>
    </xf>
    <xf numFmtId="0" fontId="3" fillId="2" borderId="2" xfId="0" applyFont="1" applyFill="1" applyBorder="1" applyAlignment="1"/>
    <xf numFmtId="4" fontId="10" fillId="2" borderId="9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/>
    </xf>
    <xf numFmtId="0" fontId="3" fillId="0" borderId="20" xfId="0" applyFont="1" applyBorder="1" applyAlignment="1"/>
    <xf numFmtId="0" fontId="3" fillId="0" borderId="2" xfId="0" applyFont="1" applyBorder="1" applyAlignment="1"/>
    <xf numFmtId="0" fontId="3" fillId="2" borderId="2" xfId="1" applyFont="1" applyFill="1" applyBorder="1"/>
    <xf numFmtId="0" fontId="10" fillId="2" borderId="26" xfId="0" applyFont="1" applyFill="1" applyBorder="1" applyAlignment="1">
      <alignment wrapText="1"/>
    </xf>
    <xf numFmtId="1" fontId="10" fillId="2" borderId="9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vertical="distributed" wrapText="1"/>
    </xf>
    <xf numFmtId="2" fontId="10" fillId="2" borderId="9" xfId="0" applyNumberFormat="1" applyFont="1" applyFill="1" applyBorder="1" applyAlignment="1">
      <alignment horizontal="center"/>
    </xf>
    <xf numFmtId="2" fontId="10" fillId="2" borderId="28" xfId="0" applyNumberFormat="1" applyFont="1" applyFill="1" applyBorder="1" applyAlignment="1">
      <alignment horizontal="left"/>
    </xf>
    <xf numFmtId="1" fontId="10" fillId="2" borderId="29" xfId="0" applyNumberFormat="1" applyFont="1" applyFill="1" applyBorder="1" applyAlignment="1">
      <alignment horizontal="center"/>
    </xf>
    <xf numFmtId="2" fontId="10" fillId="2" borderId="29" xfId="0" applyNumberFormat="1" applyFont="1" applyFill="1" applyBorder="1" applyAlignment="1">
      <alignment horizontal="center"/>
    </xf>
    <xf numFmtId="0" fontId="10" fillId="2" borderId="28" xfId="0" applyFont="1" applyFill="1" applyBorder="1" applyAlignment="1"/>
    <xf numFmtId="0" fontId="10" fillId="2" borderId="24" xfId="0" applyFont="1" applyFill="1" applyBorder="1" applyAlignment="1"/>
    <xf numFmtId="0" fontId="3" fillId="2" borderId="1" xfId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2" fontId="10" fillId="2" borderId="10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left"/>
    </xf>
    <xf numFmtId="1" fontId="10" fillId="2" borderId="23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30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distributed" wrapText="1"/>
    </xf>
    <xf numFmtId="2" fontId="12" fillId="2" borderId="2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3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/>
    </xf>
    <xf numFmtId="0" fontId="3" fillId="2" borderId="13" xfId="1" applyFont="1" applyFill="1" applyBorder="1" applyAlignment="1" applyProtection="1">
      <alignment horizontal="center" vertical="center" wrapText="1"/>
      <protection locked="0"/>
    </xf>
    <xf numFmtId="0" fontId="3" fillId="2" borderId="13" xfId="1" applyFont="1" applyFill="1" applyBorder="1" applyAlignment="1" applyProtection="1">
      <alignment horizontal="center" vertical="top" wrapText="1"/>
      <protection locked="0"/>
    </xf>
    <xf numFmtId="1" fontId="10" fillId="2" borderId="2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>
      <alignment horizontal="center" vertical="center"/>
    </xf>
    <xf numFmtId="2" fontId="13" fillId="2" borderId="13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top" wrapText="1"/>
    </xf>
    <xf numFmtId="2" fontId="13" fillId="2" borderId="13" xfId="0" applyNumberFormat="1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 vertical="distributed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wrapText="1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0" fillId="2" borderId="31" xfId="0" applyFont="1" applyFill="1" applyBorder="1" applyAlignment="1"/>
    <xf numFmtId="0" fontId="10" fillId="2" borderId="32" xfId="0" applyFont="1" applyFill="1" applyBorder="1" applyAlignment="1">
      <alignment horizontal="left" wrapText="1"/>
    </xf>
    <xf numFmtId="2" fontId="10" fillId="2" borderId="32" xfId="0" applyNumberFormat="1" applyFont="1" applyFill="1" applyBorder="1" applyAlignment="1">
      <alignment horizontal="left"/>
    </xf>
    <xf numFmtId="0" fontId="10" fillId="2" borderId="32" xfId="0" applyFont="1" applyFill="1" applyBorder="1" applyAlignment="1"/>
    <xf numFmtId="2" fontId="10" fillId="2" borderId="33" xfId="0" applyNumberFormat="1" applyFont="1" applyFill="1" applyBorder="1" applyAlignment="1">
      <alignment horizontal="left"/>
    </xf>
    <xf numFmtId="0" fontId="10" fillId="2" borderId="9" xfId="0" applyFont="1" applyFill="1" applyBorder="1" applyAlignment="1">
      <alignment horizontal="left" wrapText="1"/>
    </xf>
    <xf numFmtId="0" fontId="16" fillId="2" borderId="1" xfId="2" applyFont="1" applyFill="1" applyBorder="1"/>
    <xf numFmtId="0" fontId="3" fillId="3" borderId="22" xfId="0" applyNumberFormat="1" applyFont="1" applyFill="1" applyBorder="1" applyAlignment="1">
      <alignment horizontal="center"/>
    </xf>
    <xf numFmtId="0" fontId="3" fillId="3" borderId="23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vertical="top" wrapText="1"/>
    </xf>
    <xf numFmtId="0" fontId="3" fillId="3" borderId="23" xfId="0" applyNumberFormat="1" applyFont="1" applyFill="1" applyBorder="1" applyAlignment="1">
      <alignment horizontal="center" vertical="top" wrapText="1"/>
    </xf>
    <xf numFmtId="0" fontId="3" fillId="3" borderId="34" xfId="0" applyNumberFormat="1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 applyAlignment="1">
      <alignment horizontal="center"/>
    </xf>
    <xf numFmtId="0" fontId="3" fillId="3" borderId="30" xfId="0" applyFont="1" applyFill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70C77ECA-831F-40EF-BE5C-27DF5C6A429F}"/>
    <cellStyle name="Обычный 2 2" xfId="2" xr:uid="{50CF1D4A-9738-49F2-A3D9-2730F383D61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6A336-95F7-4A0C-B3B6-46550D28CD77}">
  <sheetPr>
    <pageSetUpPr fitToPage="1"/>
  </sheetPr>
  <dimension ref="A1:L17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49.140625" style="1" customWidth="1"/>
    <col min="6" max="6" width="10.710937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customHeight="1" x14ac:dyDescent="0.2">
      <c r="A1" s="2" t="s">
        <v>0</v>
      </c>
      <c r="C1" s="168"/>
      <c r="D1" s="168"/>
      <c r="E1" s="168"/>
      <c r="F1" s="3" t="s">
        <v>1</v>
      </c>
      <c r="G1" s="1" t="s">
        <v>2</v>
      </c>
      <c r="H1" s="169"/>
      <c r="I1" s="169"/>
      <c r="J1" s="169"/>
      <c r="K1" s="169"/>
    </row>
    <row r="2" spans="1:12" ht="18" customHeight="1" x14ac:dyDescent="0.2">
      <c r="A2" s="4" t="s">
        <v>3</v>
      </c>
      <c r="C2" s="1"/>
      <c r="G2" s="1" t="s">
        <v>4</v>
      </c>
      <c r="H2" s="169"/>
      <c r="I2" s="169"/>
      <c r="J2" s="169"/>
      <c r="K2" s="16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</row>
    <row r="6" spans="1:12" ht="15" x14ac:dyDescent="0.2">
      <c r="A6" s="17">
        <v>1</v>
      </c>
      <c r="B6" s="18">
        <v>1</v>
      </c>
      <c r="C6" s="18" t="s">
        <v>23</v>
      </c>
      <c r="D6" s="19" t="s">
        <v>24</v>
      </c>
      <c r="E6" s="20" t="s">
        <v>25</v>
      </c>
      <c r="F6" s="21">
        <v>250</v>
      </c>
      <c r="G6" s="22">
        <v>7.19</v>
      </c>
      <c r="H6" s="22">
        <v>6.51</v>
      </c>
      <c r="I6" s="23">
        <v>23.55</v>
      </c>
      <c r="J6" s="22">
        <v>207.48</v>
      </c>
      <c r="K6" s="22" t="s">
        <v>26</v>
      </c>
      <c r="L6" s="22">
        <v>33.18</v>
      </c>
    </row>
    <row r="7" spans="1:12" ht="15" x14ac:dyDescent="0.25">
      <c r="A7" s="24"/>
      <c r="B7" s="25"/>
      <c r="C7" s="25"/>
      <c r="D7" s="26" t="s">
        <v>27</v>
      </c>
      <c r="E7" s="27" t="s">
        <v>28</v>
      </c>
      <c r="F7" s="28">
        <v>200</v>
      </c>
      <c r="G7" s="29">
        <v>0.19</v>
      </c>
      <c r="H7" s="29">
        <v>0</v>
      </c>
      <c r="I7" s="30">
        <v>13.3</v>
      </c>
      <c r="J7" s="29">
        <v>26.6</v>
      </c>
      <c r="K7" s="29" t="s">
        <v>29</v>
      </c>
      <c r="L7" s="31">
        <v>8</v>
      </c>
    </row>
    <row r="8" spans="1:12" ht="15" x14ac:dyDescent="0.25">
      <c r="A8" s="24"/>
      <c r="B8" s="25"/>
      <c r="C8" s="25"/>
      <c r="D8" s="32" t="s">
        <v>30</v>
      </c>
      <c r="E8" s="27" t="s">
        <v>31</v>
      </c>
      <c r="F8" s="28">
        <v>30</v>
      </c>
      <c r="G8" s="29">
        <v>0.94799999999999995</v>
      </c>
      <c r="H8" s="29">
        <v>0.12</v>
      </c>
      <c r="I8" s="30">
        <v>5.7960000000000003</v>
      </c>
      <c r="J8" s="29">
        <v>31.92</v>
      </c>
      <c r="K8" s="33"/>
      <c r="L8" s="31">
        <v>3</v>
      </c>
    </row>
    <row r="9" spans="1:12" ht="15" x14ac:dyDescent="0.25">
      <c r="A9" s="24"/>
      <c r="B9" s="25"/>
      <c r="C9" s="25"/>
      <c r="D9" s="26" t="s">
        <v>32</v>
      </c>
      <c r="E9" s="34" t="s">
        <v>33</v>
      </c>
      <c r="F9" s="35">
        <v>25</v>
      </c>
      <c r="G9" s="36">
        <v>5.8</v>
      </c>
      <c r="H9" s="36">
        <v>7.38</v>
      </c>
      <c r="I9" s="37"/>
      <c r="J9" s="36">
        <v>91</v>
      </c>
      <c r="K9" s="38" t="s">
        <v>34</v>
      </c>
      <c r="L9" s="39">
        <v>15</v>
      </c>
    </row>
    <row r="10" spans="1:12" ht="15" x14ac:dyDescent="0.25">
      <c r="A10" s="24"/>
      <c r="B10" s="25"/>
      <c r="C10" s="25"/>
      <c r="D10" s="26" t="s">
        <v>35</v>
      </c>
      <c r="E10" s="40" t="s">
        <v>36</v>
      </c>
      <c r="F10" s="41">
        <v>20</v>
      </c>
      <c r="G10" s="42"/>
      <c r="H10" s="42">
        <v>16.399999999999999</v>
      </c>
      <c r="I10" s="43">
        <v>0.2</v>
      </c>
      <c r="J10" s="42">
        <v>150</v>
      </c>
      <c r="K10" s="44" t="s">
        <v>37</v>
      </c>
      <c r="L10" s="45">
        <v>21</v>
      </c>
    </row>
    <row r="11" spans="1:12" x14ac:dyDescent="0.2">
      <c r="A11" s="46"/>
      <c r="B11" s="47"/>
      <c r="C11" s="47"/>
      <c r="D11" s="48" t="s">
        <v>38</v>
      </c>
      <c r="E11" s="49"/>
      <c r="F11" s="50">
        <v>510</v>
      </c>
      <c r="G11" s="50">
        <f>SUM(G6:G10)</f>
        <v>14.128</v>
      </c>
      <c r="H11" s="50">
        <f>SUM(H6:H10)</f>
        <v>30.409999999999997</v>
      </c>
      <c r="I11" s="50">
        <f>SUM(I6:I10)</f>
        <v>42.846000000000004</v>
      </c>
      <c r="J11" s="50">
        <f>SUM(J6:J10)</f>
        <v>507</v>
      </c>
      <c r="K11" s="51"/>
      <c r="L11" s="52">
        <f>SUM(L6:L10)</f>
        <v>80.180000000000007</v>
      </c>
    </row>
    <row r="12" spans="1:12" ht="15" x14ac:dyDescent="0.25">
      <c r="A12" s="53">
        <f>A6</f>
        <v>1</v>
      </c>
      <c r="B12" s="54">
        <f>B6</f>
        <v>1</v>
      </c>
      <c r="C12" s="54" t="s">
        <v>39</v>
      </c>
      <c r="D12" s="26" t="s">
        <v>40</v>
      </c>
      <c r="E12" s="55" t="s">
        <v>41</v>
      </c>
      <c r="F12" s="56">
        <v>200</v>
      </c>
      <c r="G12" s="57">
        <v>1.58</v>
      </c>
      <c r="H12" s="57">
        <v>2.19</v>
      </c>
      <c r="I12" s="58">
        <v>11.66</v>
      </c>
      <c r="J12" s="57">
        <v>72.599999999999994</v>
      </c>
      <c r="K12" s="56" t="s">
        <v>42</v>
      </c>
      <c r="L12" s="59">
        <v>15</v>
      </c>
    </row>
    <row r="13" spans="1:12" ht="15" x14ac:dyDescent="0.25">
      <c r="A13" s="24"/>
      <c r="B13" s="25"/>
      <c r="C13" s="25"/>
      <c r="D13" s="60" t="s">
        <v>43</v>
      </c>
      <c r="E13" s="61" t="s">
        <v>44</v>
      </c>
      <c r="F13" s="28">
        <v>140</v>
      </c>
      <c r="G13" s="33">
        <v>13.3</v>
      </c>
      <c r="H13" s="33">
        <v>14.75</v>
      </c>
      <c r="I13" s="62">
        <v>17.559999999999999</v>
      </c>
      <c r="J13" s="33">
        <f>360+40.26</f>
        <v>400.26</v>
      </c>
      <c r="K13" s="29" t="s">
        <v>45</v>
      </c>
      <c r="L13" s="59">
        <v>43.18</v>
      </c>
    </row>
    <row r="14" spans="1:12" ht="15" x14ac:dyDescent="0.25">
      <c r="A14" s="24"/>
      <c r="B14" s="25"/>
      <c r="C14" s="25"/>
      <c r="D14" s="26" t="s">
        <v>46</v>
      </c>
      <c r="E14" s="63" t="s">
        <v>47</v>
      </c>
      <c r="F14" s="33">
        <v>160</v>
      </c>
      <c r="G14" s="29">
        <v>7.46</v>
      </c>
      <c r="H14" s="29">
        <v>5.61</v>
      </c>
      <c r="I14" s="30">
        <v>35.840000000000003</v>
      </c>
      <c r="J14" s="29">
        <v>245.81</v>
      </c>
      <c r="K14" s="33" t="s">
        <v>48</v>
      </c>
      <c r="L14" s="59">
        <v>11</v>
      </c>
    </row>
    <row r="15" spans="1:12" ht="15" x14ac:dyDescent="0.25">
      <c r="A15" s="24"/>
      <c r="B15" s="25"/>
      <c r="C15" s="25"/>
      <c r="D15" s="26" t="s">
        <v>49</v>
      </c>
      <c r="E15" s="64" t="s">
        <v>50</v>
      </c>
      <c r="F15" s="65">
        <v>200</v>
      </c>
      <c r="G15" s="66">
        <v>0.04</v>
      </c>
      <c r="H15" s="66"/>
      <c r="I15" s="67">
        <v>24.76</v>
      </c>
      <c r="J15" s="66">
        <v>94.2</v>
      </c>
      <c r="K15" s="66" t="s">
        <v>51</v>
      </c>
      <c r="L15" s="59">
        <v>5</v>
      </c>
    </row>
    <row r="16" spans="1:12" ht="15" x14ac:dyDescent="0.25">
      <c r="A16" s="24"/>
      <c r="B16" s="25"/>
      <c r="C16" s="25"/>
      <c r="D16" s="32" t="s">
        <v>52</v>
      </c>
      <c r="E16" s="27" t="s">
        <v>53</v>
      </c>
      <c r="F16" s="28">
        <v>30</v>
      </c>
      <c r="G16" s="29">
        <v>0.94799999999999995</v>
      </c>
      <c r="H16" s="29">
        <v>0.12</v>
      </c>
      <c r="I16" s="30">
        <v>5.7960000000000003</v>
      </c>
      <c r="J16" s="29">
        <v>31.92</v>
      </c>
      <c r="K16" s="29"/>
      <c r="L16" s="59">
        <v>3</v>
      </c>
    </row>
    <row r="17" spans="1:12" ht="15" x14ac:dyDescent="0.25">
      <c r="A17" s="24"/>
      <c r="B17" s="25"/>
      <c r="C17" s="25"/>
      <c r="D17" s="32" t="s">
        <v>54</v>
      </c>
      <c r="E17" s="68" t="s">
        <v>55</v>
      </c>
      <c r="F17" s="42">
        <v>30</v>
      </c>
      <c r="G17" s="69">
        <v>2.5499999999999998</v>
      </c>
      <c r="H17" s="69">
        <v>0.99</v>
      </c>
      <c r="I17" s="70">
        <v>12.75</v>
      </c>
      <c r="J17" s="69">
        <v>77.400000000000006</v>
      </c>
      <c r="K17" s="71"/>
      <c r="L17" s="72">
        <v>3</v>
      </c>
    </row>
    <row r="18" spans="1:12" x14ac:dyDescent="0.2">
      <c r="A18" s="46"/>
      <c r="B18" s="47"/>
      <c r="C18" s="47"/>
      <c r="D18" s="48" t="s">
        <v>38</v>
      </c>
      <c r="E18" s="49"/>
      <c r="F18" s="50">
        <v>782</v>
      </c>
      <c r="G18" s="50">
        <f>SUM(G12:G17)</f>
        <v>25.878</v>
      </c>
      <c r="H18" s="50">
        <f>SUM(H12:H17)</f>
        <v>23.66</v>
      </c>
      <c r="I18" s="50">
        <f>SUM(I12:I17)</f>
        <v>108.36600000000001</v>
      </c>
      <c r="J18" s="50">
        <f>SUM(J12:J17)</f>
        <v>922.19</v>
      </c>
      <c r="K18" s="51"/>
      <c r="L18" s="52">
        <f>SUM(L12:L17)</f>
        <v>80.180000000000007</v>
      </c>
    </row>
    <row r="19" spans="1:12" ht="13.5" customHeight="1" x14ac:dyDescent="0.2">
      <c r="A19" s="73">
        <f>A6</f>
        <v>1</v>
      </c>
      <c r="B19" s="74">
        <f>B6</f>
        <v>1</v>
      </c>
      <c r="C19" s="170" t="s">
        <v>56</v>
      </c>
      <c r="D19" s="170"/>
      <c r="E19" s="75"/>
      <c r="F19" s="76">
        <f>F11+F18</f>
        <v>1292</v>
      </c>
      <c r="G19" s="76">
        <f>G11+G18</f>
        <v>40.006</v>
      </c>
      <c r="H19" s="76">
        <f>H11+H18</f>
        <v>54.069999999999993</v>
      </c>
      <c r="I19" s="76">
        <f>I11+I18</f>
        <v>151.21200000000002</v>
      </c>
      <c r="J19" s="76">
        <f>J11+J18</f>
        <v>1429.19</v>
      </c>
      <c r="K19" s="77"/>
      <c r="L19" s="78">
        <f>L11+L18</f>
        <v>160.36000000000001</v>
      </c>
    </row>
    <row r="20" spans="1:12" ht="15" x14ac:dyDescent="0.25">
      <c r="A20" s="79">
        <v>1</v>
      </c>
      <c r="B20" s="80">
        <v>2</v>
      </c>
      <c r="C20" s="80" t="s">
        <v>23</v>
      </c>
      <c r="D20" s="81" t="s">
        <v>24</v>
      </c>
      <c r="E20" s="82" t="s">
        <v>57</v>
      </c>
      <c r="F20" s="36">
        <v>290</v>
      </c>
      <c r="G20" s="83">
        <v>21.69</v>
      </c>
      <c r="H20" s="83">
        <v>18.189999999999998</v>
      </c>
      <c r="I20" s="83">
        <v>63.48</v>
      </c>
      <c r="J20" s="83">
        <v>608.66</v>
      </c>
      <c r="K20" s="84" t="s">
        <v>58</v>
      </c>
      <c r="L20" s="85">
        <v>36.74</v>
      </c>
    </row>
    <row r="21" spans="1:12" ht="25.5" customHeight="1" x14ac:dyDescent="0.2">
      <c r="A21" s="24"/>
      <c r="B21" s="25"/>
      <c r="C21" s="25"/>
      <c r="D21" s="26" t="s">
        <v>49</v>
      </c>
      <c r="E21" s="86" t="s">
        <v>59</v>
      </c>
      <c r="F21" s="87">
        <v>200</v>
      </c>
      <c r="G21" s="57">
        <v>2.8</v>
      </c>
      <c r="H21" s="57">
        <v>1.75</v>
      </c>
      <c r="I21" s="58">
        <v>24.35</v>
      </c>
      <c r="J21" s="57">
        <v>109</v>
      </c>
      <c r="K21" s="57" t="s">
        <v>60</v>
      </c>
      <c r="L21" s="57">
        <v>13</v>
      </c>
    </row>
    <row r="22" spans="1:12" ht="15" x14ac:dyDescent="0.25">
      <c r="A22" s="24"/>
      <c r="B22" s="25"/>
      <c r="C22" s="25"/>
      <c r="D22" s="32" t="s">
        <v>30</v>
      </c>
      <c r="E22" s="27" t="s">
        <v>61</v>
      </c>
      <c r="F22" s="28">
        <v>180</v>
      </c>
      <c r="G22" s="29">
        <f>0.948+0.4</f>
        <v>1.3479999999999999</v>
      </c>
      <c r="H22" s="29">
        <f>0.12+0.4</f>
        <v>0.52</v>
      </c>
      <c r="I22" s="30">
        <f>5.796+9.8</f>
        <v>15.596</v>
      </c>
      <c r="J22" s="29">
        <v>102.42</v>
      </c>
      <c r="K22" s="33" t="s">
        <v>62</v>
      </c>
      <c r="L22" s="29">
        <v>30.44</v>
      </c>
    </row>
    <row r="23" spans="1:12" x14ac:dyDescent="0.2">
      <c r="A23" s="46"/>
      <c r="B23" s="47"/>
      <c r="C23" s="47"/>
      <c r="D23" s="48" t="s">
        <v>38</v>
      </c>
      <c r="E23" s="49"/>
      <c r="F23" s="50">
        <v>572</v>
      </c>
      <c r="G23" s="50">
        <f>SUM(G20:G22)</f>
        <v>25.838000000000001</v>
      </c>
      <c r="H23" s="50">
        <f>SUM(H20:H22)</f>
        <v>20.459999999999997</v>
      </c>
      <c r="I23" s="50">
        <f>SUM(I20:I22)</f>
        <v>103.426</v>
      </c>
      <c r="J23" s="50">
        <f>SUM(J20:J22)</f>
        <v>820.07999999999993</v>
      </c>
      <c r="K23" s="51"/>
      <c r="L23" s="52">
        <f>SUM(L20:L22)</f>
        <v>80.180000000000007</v>
      </c>
    </row>
    <row r="24" spans="1:12" ht="15" x14ac:dyDescent="0.25">
      <c r="A24" s="53">
        <f>A20</f>
        <v>1</v>
      </c>
      <c r="B24" s="54">
        <f>B20</f>
        <v>2</v>
      </c>
      <c r="C24" s="54" t="s">
        <v>39</v>
      </c>
      <c r="D24" s="7" t="s">
        <v>63</v>
      </c>
      <c r="E24" s="88" t="s">
        <v>64</v>
      </c>
      <c r="F24" s="89">
        <v>60</v>
      </c>
      <c r="G24" s="89">
        <v>0.14399999999999999</v>
      </c>
      <c r="H24" s="89">
        <v>1.7999999999999999E-2</v>
      </c>
      <c r="I24" s="90">
        <v>0.45</v>
      </c>
      <c r="J24" s="89">
        <v>2.4</v>
      </c>
      <c r="K24" s="91" t="s">
        <v>65</v>
      </c>
      <c r="L24" s="92">
        <v>12</v>
      </c>
    </row>
    <row r="25" spans="1:12" ht="15" x14ac:dyDescent="0.25">
      <c r="A25" s="24"/>
      <c r="B25" s="25"/>
      <c r="C25" s="25"/>
      <c r="D25" s="26" t="s">
        <v>40</v>
      </c>
      <c r="E25" s="27" t="s">
        <v>66</v>
      </c>
      <c r="F25" s="28">
        <v>200</v>
      </c>
      <c r="G25" s="29">
        <v>1.45</v>
      </c>
      <c r="H25" s="29">
        <v>3.93</v>
      </c>
      <c r="I25" s="30">
        <v>100.2</v>
      </c>
      <c r="J25" s="29">
        <v>82</v>
      </c>
      <c r="K25" s="56" t="s">
        <v>42</v>
      </c>
      <c r="L25" s="66">
        <v>15</v>
      </c>
    </row>
    <row r="26" spans="1:12" ht="15" x14ac:dyDescent="0.25">
      <c r="A26" s="24"/>
      <c r="B26" s="25"/>
      <c r="C26" s="25"/>
      <c r="D26" s="26" t="s">
        <v>43</v>
      </c>
      <c r="E26" s="86" t="s">
        <v>67</v>
      </c>
      <c r="F26" s="33">
        <v>90</v>
      </c>
      <c r="G26" s="29">
        <v>14.55</v>
      </c>
      <c r="H26" s="29">
        <v>16.3</v>
      </c>
      <c r="I26" s="30">
        <v>13.56</v>
      </c>
      <c r="J26" s="29">
        <v>354.31</v>
      </c>
      <c r="K26" s="57" t="s">
        <v>68</v>
      </c>
      <c r="L26" s="66">
        <v>29.18</v>
      </c>
    </row>
    <row r="27" spans="1:12" ht="15" x14ac:dyDescent="0.25">
      <c r="A27" s="24"/>
      <c r="B27" s="25"/>
      <c r="C27" s="25"/>
      <c r="D27" s="26" t="s">
        <v>46</v>
      </c>
      <c r="E27" s="27" t="s">
        <v>69</v>
      </c>
      <c r="F27" s="28">
        <v>160</v>
      </c>
      <c r="G27" s="29">
        <v>5.51</v>
      </c>
      <c r="H27" s="29">
        <v>8.1300000000000008</v>
      </c>
      <c r="I27" s="30">
        <v>55.01</v>
      </c>
      <c r="J27" s="29">
        <v>336.18</v>
      </c>
      <c r="K27" s="29" t="s">
        <v>70</v>
      </c>
      <c r="L27" s="66">
        <v>8</v>
      </c>
    </row>
    <row r="28" spans="1:12" ht="15" x14ac:dyDescent="0.25">
      <c r="A28" s="24"/>
      <c r="B28" s="25"/>
      <c r="C28" s="25"/>
      <c r="D28" s="26" t="s">
        <v>71</v>
      </c>
      <c r="E28" s="93" t="s">
        <v>72</v>
      </c>
      <c r="F28" s="33">
        <v>200</v>
      </c>
      <c r="G28" s="33">
        <v>1.08</v>
      </c>
      <c r="H28" s="33"/>
      <c r="I28" s="62">
        <v>25.74</v>
      </c>
      <c r="J28" s="33">
        <v>100.8</v>
      </c>
      <c r="K28" s="94" t="s">
        <v>73</v>
      </c>
      <c r="L28" s="66">
        <v>10</v>
      </c>
    </row>
    <row r="29" spans="1:12" ht="15" x14ac:dyDescent="0.25">
      <c r="A29" s="24"/>
      <c r="B29" s="25"/>
      <c r="C29" s="25"/>
      <c r="D29" s="32" t="s">
        <v>52</v>
      </c>
      <c r="E29" s="27" t="s">
        <v>53</v>
      </c>
      <c r="F29" s="28">
        <v>30</v>
      </c>
      <c r="G29" s="29">
        <v>0.94799999999999995</v>
      </c>
      <c r="H29" s="29">
        <v>0.12</v>
      </c>
      <c r="I29" s="30">
        <v>5.7960000000000003</v>
      </c>
      <c r="J29" s="29">
        <v>31.92</v>
      </c>
      <c r="K29" s="29"/>
      <c r="L29" s="59">
        <v>3</v>
      </c>
    </row>
    <row r="30" spans="1:12" ht="15" x14ac:dyDescent="0.25">
      <c r="A30" s="24"/>
      <c r="B30" s="25"/>
      <c r="C30" s="25"/>
      <c r="D30" s="32" t="s">
        <v>54</v>
      </c>
      <c r="E30" s="68" t="s">
        <v>55</v>
      </c>
      <c r="F30" s="95">
        <v>30</v>
      </c>
      <c r="G30" s="69">
        <v>2.5499999999999998</v>
      </c>
      <c r="H30" s="69">
        <v>0.99</v>
      </c>
      <c r="I30" s="70">
        <v>12.75</v>
      </c>
      <c r="J30" s="69">
        <v>77.400000000000006</v>
      </c>
      <c r="K30" s="71"/>
      <c r="L30" s="72">
        <v>3</v>
      </c>
    </row>
    <row r="31" spans="1:12" x14ac:dyDescent="0.2">
      <c r="A31" s="46"/>
      <c r="B31" s="47"/>
      <c r="C31" s="47"/>
      <c r="D31" s="48" t="s">
        <v>38</v>
      </c>
      <c r="E31" s="49"/>
      <c r="F31" s="50">
        <v>815</v>
      </c>
      <c r="G31" s="50">
        <f>SUM(G24:G30)</f>
        <v>26.232000000000003</v>
      </c>
      <c r="H31" s="50">
        <f>SUM(H24:H30)</f>
        <v>29.488</v>
      </c>
      <c r="I31" s="50">
        <f>SUM(I24:I30)</f>
        <v>213.506</v>
      </c>
      <c r="J31" s="50">
        <f>SUM(J24:J30)</f>
        <v>985.01</v>
      </c>
      <c r="K31" s="51"/>
      <c r="L31" s="52">
        <f>SUM(L24:L30)</f>
        <v>80.180000000000007</v>
      </c>
    </row>
    <row r="32" spans="1:12" ht="15.75" customHeight="1" x14ac:dyDescent="0.2">
      <c r="A32" s="73">
        <f>A20</f>
        <v>1</v>
      </c>
      <c r="B32" s="74">
        <f>B20</f>
        <v>2</v>
      </c>
      <c r="C32" s="170" t="s">
        <v>56</v>
      </c>
      <c r="D32" s="170"/>
      <c r="E32" s="75"/>
      <c r="F32" s="76">
        <f>F23+F31</f>
        <v>1387</v>
      </c>
      <c r="G32" s="76">
        <f>G23+G31</f>
        <v>52.070000000000007</v>
      </c>
      <c r="H32" s="76">
        <f>H23+H31</f>
        <v>49.947999999999993</v>
      </c>
      <c r="I32" s="76">
        <f>I23+I31</f>
        <v>316.93200000000002</v>
      </c>
      <c r="J32" s="76">
        <f>J23+J31</f>
        <v>1805.09</v>
      </c>
      <c r="K32" s="77"/>
      <c r="L32" s="78">
        <f>L23+L31</f>
        <v>160.36000000000001</v>
      </c>
    </row>
    <row r="33" spans="1:12" ht="15" x14ac:dyDescent="0.2">
      <c r="A33" s="79">
        <v>1</v>
      </c>
      <c r="B33" s="80">
        <v>3</v>
      </c>
      <c r="C33" s="80" t="s">
        <v>23</v>
      </c>
      <c r="D33" s="96" t="s">
        <v>24</v>
      </c>
      <c r="E33" s="20" t="s">
        <v>74</v>
      </c>
      <c r="F33" s="21">
        <v>250</v>
      </c>
      <c r="G33" s="22">
        <v>3.6749999999999998</v>
      </c>
      <c r="H33" s="22">
        <v>4.82</v>
      </c>
      <c r="I33" s="23">
        <v>44.02</v>
      </c>
      <c r="J33" s="22">
        <v>234.52</v>
      </c>
      <c r="K33" s="22" t="s">
        <v>75</v>
      </c>
      <c r="L33" s="97">
        <v>33.18</v>
      </c>
    </row>
    <row r="34" spans="1:12" ht="15" x14ac:dyDescent="0.25">
      <c r="A34" s="24"/>
      <c r="B34" s="25"/>
      <c r="C34" s="25"/>
      <c r="D34" s="26" t="s">
        <v>49</v>
      </c>
      <c r="E34" s="27" t="s">
        <v>28</v>
      </c>
      <c r="F34" s="28">
        <v>200</v>
      </c>
      <c r="G34" s="29">
        <v>0.19</v>
      </c>
      <c r="H34" s="29">
        <v>0</v>
      </c>
      <c r="I34" s="30">
        <v>13.3</v>
      </c>
      <c r="J34" s="29">
        <v>26.6</v>
      </c>
      <c r="K34" s="29" t="s">
        <v>29</v>
      </c>
      <c r="L34" s="31">
        <v>8</v>
      </c>
    </row>
    <row r="35" spans="1:12" ht="15" x14ac:dyDescent="0.25">
      <c r="A35" s="24"/>
      <c r="B35" s="25"/>
      <c r="C35" s="25"/>
      <c r="D35" s="32" t="s">
        <v>30</v>
      </c>
      <c r="E35" s="27" t="s">
        <v>53</v>
      </c>
      <c r="F35" s="28">
        <v>30</v>
      </c>
      <c r="G35" s="29">
        <v>0.94799999999999995</v>
      </c>
      <c r="H35" s="29">
        <v>0.12</v>
      </c>
      <c r="I35" s="30">
        <v>5.7960000000000003</v>
      </c>
      <c r="J35" s="29">
        <v>31.92</v>
      </c>
      <c r="K35" s="29"/>
      <c r="L35" s="29">
        <v>3</v>
      </c>
    </row>
    <row r="36" spans="1:12" ht="15" x14ac:dyDescent="0.25">
      <c r="A36" s="24"/>
      <c r="B36" s="25"/>
      <c r="C36" s="25"/>
      <c r="D36" s="26" t="s">
        <v>35</v>
      </c>
      <c r="E36" s="93" t="s">
        <v>36</v>
      </c>
      <c r="F36" s="28">
        <v>15</v>
      </c>
      <c r="G36" s="33"/>
      <c r="H36" s="33">
        <v>12.3</v>
      </c>
      <c r="I36" s="62">
        <v>0.15</v>
      </c>
      <c r="J36" s="33">
        <v>112.5</v>
      </c>
      <c r="K36" s="38" t="s">
        <v>37</v>
      </c>
      <c r="L36" s="29">
        <v>16</v>
      </c>
    </row>
    <row r="37" spans="1:12" ht="15" x14ac:dyDescent="0.25">
      <c r="A37" s="24"/>
      <c r="B37" s="25"/>
      <c r="C37" s="25"/>
      <c r="D37" s="26" t="s">
        <v>32</v>
      </c>
      <c r="E37" s="40" t="s">
        <v>33</v>
      </c>
      <c r="F37" s="95">
        <v>20</v>
      </c>
      <c r="G37" s="42">
        <v>4.6399999999999997</v>
      </c>
      <c r="H37" s="42">
        <v>5.9</v>
      </c>
      <c r="I37" s="43"/>
      <c r="J37" s="42">
        <v>72.8</v>
      </c>
      <c r="K37" s="44" t="s">
        <v>34</v>
      </c>
      <c r="L37" s="71">
        <v>20</v>
      </c>
    </row>
    <row r="38" spans="1:12" x14ac:dyDescent="0.2">
      <c r="A38" s="46"/>
      <c r="B38" s="47"/>
      <c r="C38" s="47"/>
      <c r="D38" s="48" t="s">
        <v>38</v>
      </c>
      <c r="E38" s="49"/>
      <c r="F38" s="50">
        <v>507</v>
      </c>
      <c r="G38" s="50">
        <f>SUM(G33:G37)</f>
        <v>9.4529999999999994</v>
      </c>
      <c r="H38" s="50">
        <f>SUM(H33:H37)</f>
        <v>23.14</v>
      </c>
      <c r="I38" s="50">
        <f>SUM(I33:I37)</f>
        <v>63.266000000000005</v>
      </c>
      <c r="J38" s="50">
        <f>SUM(J33:J37)</f>
        <v>478.34000000000003</v>
      </c>
      <c r="K38" s="51"/>
      <c r="L38" s="52">
        <f>SUM(L33:L37)</f>
        <v>80.180000000000007</v>
      </c>
    </row>
    <row r="39" spans="1:12" ht="15" x14ac:dyDescent="0.25">
      <c r="A39" s="53">
        <f>A33</f>
        <v>1</v>
      </c>
      <c r="B39" s="54">
        <f>B33</f>
        <v>3</v>
      </c>
      <c r="C39" s="54" t="s">
        <v>39</v>
      </c>
      <c r="D39" s="26" t="s">
        <v>40</v>
      </c>
      <c r="E39" s="98" t="s">
        <v>76</v>
      </c>
      <c r="F39" s="56">
        <v>200</v>
      </c>
      <c r="G39" s="57">
        <v>4.3899999999999997</v>
      </c>
      <c r="H39" s="57">
        <v>4.22</v>
      </c>
      <c r="I39" s="58">
        <v>13.06</v>
      </c>
      <c r="J39" s="57">
        <v>107.8</v>
      </c>
      <c r="K39" s="56" t="s">
        <v>77</v>
      </c>
      <c r="L39" s="57">
        <v>15</v>
      </c>
    </row>
    <row r="40" spans="1:12" ht="15" x14ac:dyDescent="0.25">
      <c r="A40" s="24"/>
      <c r="B40" s="25"/>
      <c r="C40" s="25"/>
      <c r="D40" s="60" t="s">
        <v>43</v>
      </c>
      <c r="E40" s="27" t="s">
        <v>78</v>
      </c>
      <c r="F40" s="87">
        <v>90</v>
      </c>
      <c r="G40" s="29">
        <v>11.97</v>
      </c>
      <c r="H40" s="29">
        <v>4.2300000000000004</v>
      </c>
      <c r="I40" s="30">
        <v>8.6199999999999992</v>
      </c>
      <c r="J40" s="29">
        <v>240.76</v>
      </c>
      <c r="K40" s="29" t="s">
        <v>79</v>
      </c>
      <c r="L40" s="99">
        <v>42.18</v>
      </c>
    </row>
    <row r="41" spans="1:12" ht="15" x14ac:dyDescent="0.25">
      <c r="A41" s="24"/>
      <c r="B41" s="25"/>
      <c r="C41" s="25"/>
      <c r="D41" s="26" t="s">
        <v>46</v>
      </c>
      <c r="E41" s="63" t="s">
        <v>80</v>
      </c>
      <c r="F41" s="33">
        <v>160</v>
      </c>
      <c r="G41" s="100">
        <f>3.06/0.15*0.16</f>
        <v>3.2640000000000002</v>
      </c>
      <c r="H41" s="100">
        <f>4.8/0.15*0.16</f>
        <v>5.12</v>
      </c>
      <c r="I41" s="100">
        <f>20.45/0.15*0.16</f>
        <v>21.813333333333336</v>
      </c>
      <c r="J41" s="100">
        <v>192</v>
      </c>
      <c r="K41" s="33" t="s">
        <v>81</v>
      </c>
      <c r="L41" s="29">
        <v>11</v>
      </c>
    </row>
    <row r="42" spans="1:12" ht="15" x14ac:dyDescent="0.25">
      <c r="A42" s="24"/>
      <c r="B42" s="25"/>
      <c r="C42" s="25"/>
      <c r="D42" s="26" t="s">
        <v>49</v>
      </c>
      <c r="E42" s="27" t="s">
        <v>82</v>
      </c>
      <c r="F42" s="28">
        <v>200</v>
      </c>
      <c r="G42" s="29">
        <v>0.126</v>
      </c>
      <c r="H42" s="29">
        <v>3.5999999999999997E-2</v>
      </c>
      <c r="I42" s="30">
        <v>24.75</v>
      </c>
      <c r="J42" s="29">
        <v>99.72</v>
      </c>
      <c r="K42" s="29" t="s">
        <v>83</v>
      </c>
      <c r="L42" s="29">
        <v>6</v>
      </c>
    </row>
    <row r="43" spans="1:12" ht="15" x14ac:dyDescent="0.25">
      <c r="A43" s="24"/>
      <c r="B43" s="25"/>
      <c r="C43" s="25"/>
      <c r="D43" s="32" t="s">
        <v>52</v>
      </c>
      <c r="E43" s="27" t="s">
        <v>53</v>
      </c>
      <c r="F43" s="28">
        <v>30</v>
      </c>
      <c r="G43" s="29">
        <v>0.94799999999999995</v>
      </c>
      <c r="H43" s="29">
        <v>0.12</v>
      </c>
      <c r="I43" s="30">
        <v>5.7960000000000003</v>
      </c>
      <c r="J43" s="29">
        <v>31.92</v>
      </c>
      <c r="K43" s="29"/>
      <c r="L43" s="59">
        <v>3</v>
      </c>
    </row>
    <row r="44" spans="1:12" ht="15" x14ac:dyDescent="0.25">
      <c r="A44" s="24"/>
      <c r="B44" s="25"/>
      <c r="C44" s="25"/>
      <c r="D44" s="32" t="s">
        <v>54</v>
      </c>
      <c r="E44" s="68" t="s">
        <v>55</v>
      </c>
      <c r="F44" s="95">
        <v>30</v>
      </c>
      <c r="G44" s="69">
        <v>2.5499999999999998</v>
      </c>
      <c r="H44" s="69">
        <v>0.99</v>
      </c>
      <c r="I44" s="70">
        <v>12.75</v>
      </c>
      <c r="J44" s="69">
        <v>77.400000000000006</v>
      </c>
      <c r="K44" s="71"/>
      <c r="L44" s="72">
        <v>3</v>
      </c>
    </row>
    <row r="45" spans="1:12" x14ac:dyDescent="0.2">
      <c r="A45" s="101"/>
      <c r="B45" s="102"/>
      <c r="C45" s="102"/>
      <c r="D45" s="48" t="s">
        <v>38</v>
      </c>
      <c r="E45" s="49"/>
      <c r="F45" s="50">
        <v>760</v>
      </c>
      <c r="G45" s="50">
        <f>SUM(G39:G44)</f>
        <v>23.248000000000001</v>
      </c>
      <c r="H45" s="50">
        <f>SUM(H39:H44)</f>
        <v>14.715999999999999</v>
      </c>
      <c r="I45" s="50">
        <f>SUM(I39:I44)</f>
        <v>86.789333333333346</v>
      </c>
      <c r="J45" s="50">
        <f>SUM(J39:J44)</f>
        <v>749.59999999999991</v>
      </c>
      <c r="K45" s="51"/>
      <c r="L45" s="52">
        <f>SUM(L39:L44)</f>
        <v>80.180000000000007</v>
      </c>
    </row>
    <row r="46" spans="1:12" ht="15.75" customHeight="1" x14ac:dyDescent="0.2">
      <c r="A46" s="73">
        <f>A33</f>
        <v>1</v>
      </c>
      <c r="B46" s="74">
        <f>B33</f>
        <v>3</v>
      </c>
      <c r="C46" s="170" t="s">
        <v>56</v>
      </c>
      <c r="D46" s="170"/>
      <c r="E46" s="75"/>
      <c r="F46" s="76">
        <f>F38+F45</f>
        <v>1267</v>
      </c>
      <c r="G46" s="76">
        <f>G38+G45</f>
        <v>32.701000000000001</v>
      </c>
      <c r="H46" s="76">
        <f>H38+H45</f>
        <v>37.856000000000002</v>
      </c>
      <c r="I46" s="76">
        <f>I38+I45</f>
        <v>150.05533333333335</v>
      </c>
      <c r="J46" s="76">
        <f>J38+J45</f>
        <v>1227.94</v>
      </c>
      <c r="K46" s="77"/>
      <c r="L46" s="78">
        <f>L38+L45</f>
        <v>160.36000000000001</v>
      </c>
    </row>
    <row r="47" spans="1:12" ht="15" x14ac:dyDescent="0.25">
      <c r="A47" s="79">
        <v>1</v>
      </c>
      <c r="B47" s="80">
        <v>4</v>
      </c>
      <c r="C47" s="80" t="s">
        <v>23</v>
      </c>
      <c r="D47" s="103" t="s">
        <v>24</v>
      </c>
      <c r="E47" s="104" t="s">
        <v>84</v>
      </c>
      <c r="F47" s="105">
        <v>250</v>
      </c>
      <c r="G47" s="106">
        <v>34.71</v>
      </c>
      <c r="H47" s="106">
        <v>25.17</v>
      </c>
      <c r="I47" s="107">
        <v>46.62</v>
      </c>
      <c r="J47" s="106">
        <v>551.74</v>
      </c>
      <c r="K47" s="108">
        <v>222</v>
      </c>
      <c r="L47" s="109">
        <v>33.18</v>
      </c>
    </row>
    <row r="48" spans="1:12" ht="15" x14ac:dyDescent="0.25">
      <c r="A48" s="24"/>
      <c r="B48" s="25"/>
      <c r="C48" s="25"/>
      <c r="D48" s="32" t="s">
        <v>49</v>
      </c>
      <c r="E48" s="110" t="s">
        <v>85</v>
      </c>
      <c r="F48" s="28">
        <v>200</v>
      </c>
      <c r="G48" s="29">
        <v>3.52</v>
      </c>
      <c r="H48" s="29">
        <v>3.72</v>
      </c>
      <c r="I48" s="30">
        <v>25.49</v>
      </c>
      <c r="J48" s="29">
        <v>145.19999999999999</v>
      </c>
      <c r="K48" s="111">
        <v>959</v>
      </c>
      <c r="L48" s="29">
        <v>13</v>
      </c>
    </row>
    <row r="49" spans="1:12" ht="15" x14ac:dyDescent="0.25">
      <c r="A49" s="24"/>
      <c r="B49" s="25"/>
      <c r="C49" s="25"/>
      <c r="D49" s="32" t="s">
        <v>30</v>
      </c>
      <c r="E49" s="110" t="s">
        <v>53</v>
      </c>
      <c r="F49" s="28">
        <v>30</v>
      </c>
      <c r="G49" s="29">
        <v>0.94799999999999995</v>
      </c>
      <c r="H49" s="29">
        <v>0.12</v>
      </c>
      <c r="I49" s="30">
        <v>5.7960000000000003</v>
      </c>
      <c r="J49" s="29">
        <v>31.92</v>
      </c>
      <c r="K49" s="112"/>
      <c r="L49" s="29">
        <v>3</v>
      </c>
    </row>
    <row r="50" spans="1:12" ht="15" x14ac:dyDescent="0.25">
      <c r="A50" s="24"/>
      <c r="B50" s="25"/>
      <c r="C50" s="25"/>
      <c r="D50" s="26" t="s">
        <v>32</v>
      </c>
      <c r="E50" s="113" t="s">
        <v>33</v>
      </c>
      <c r="F50" s="28">
        <v>20</v>
      </c>
      <c r="G50" s="33">
        <v>4.6399999999999997</v>
      </c>
      <c r="H50" s="33">
        <v>5.9</v>
      </c>
      <c r="I50" s="62"/>
      <c r="J50" s="33">
        <v>72.8</v>
      </c>
      <c r="K50" s="38" t="s">
        <v>34</v>
      </c>
      <c r="L50" s="29">
        <v>21</v>
      </c>
    </row>
    <row r="51" spans="1:12" ht="15" x14ac:dyDescent="0.25">
      <c r="A51" s="24"/>
      <c r="B51" s="25"/>
      <c r="C51" s="25"/>
      <c r="D51" s="26" t="s">
        <v>35</v>
      </c>
      <c r="E51" s="114" t="s">
        <v>36</v>
      </c>
      <c r="F51" s="95">
        <v>10</v>
      </c>
      <c r="G51" s="42"/>
      <c r="H51" s="42">
        <v>8.1999999999999993</v>
      </c>
      <c r="I51" s="43">
        <v>0.1</v>
      </c>
      <c r="J51" s="42">
        <v>75</v>
      </c>
      <c r="K51" s="44" t="s">
        <v>37</v>
      </c>
      <c r="L51" s="71">
        <v>10</v>
      </c>
    </row>
    <row r="52" spans="1:12" x14ac:dyDescent="0.2">
      <c r="A52" s="46"/>
      <c r="B52" s="47"/>
      <c r="C52" s="47"/>
      <c r="D52" s="48" t="s">
        <v>38</v>
      </c>
      <c r="E52" s="49"/>
      <c r="F52" s="50">
        <v>515</v>
      </c>
      <c r="G52" s="50">
        <f>SUM(G47:G51)</f>
        <v>43.818000000000005</v>
      </c>
      <c r="H52" s="50">
        <f>SUM(H47:H51)</f>
        <v>43.11</v>
      </c>
      <c r="I52" s="50">
        <f>SUM(I47:I51)</f>
        <v>78.006</v>
      </c>
      <c r="J52" s="50">
        <f>SUM(J47:J51)</f>
        <v>876.66</v>
      </c>
      <c r="K52" s="51"/>
      <c r="L52" s="52">
        <f>SUM(L47:L51)</f>
        <v>80.180000000000007</v>
      </c>
    </row>
    <row r="53" spans="1:12" ht="15" x14ac:dyDescent="0.2">
      <c r="A53" s="53">
        <f>A47</f>
        <v>1</v>
      </c>
      <c r="B53" s="54">
        <f>B47</f>
        <v>4</v>
      </c>
      <c r="C53" s="54" t="s">
        <v>39</v>
      </c>
      <c r="D53" s="32" t="s">
        <v>40</v>
      </c>
      <c r="E53" s="86" t="s">
        <v>86</v>
      </c>
      <c r="F53" s="87">
        <v>200</v>
      </c>
      <c r="G53" s="57">
        <v>1.6</v>
      </c>
      <c r="H53" s="57">
        <v>4.09</v>
      </c>
      <c r="I53" s="58">
        <v>13.54</v>
      </c>
      <c r="J53" s="57">
        <v>97.4</v>
      </c>
      <c r="K53" s="57" t="s">
        <v>87</v>
      </c>
      <c r="L53" s="57">
        <v>15</v>
      </c>
    </row>
    <row r="54" spans="1:12" ht="15" x14ac:dyDescent="0.25">
      <c r="A54" s="24"/>
      <c r="B54" s="25"/>
      <c r="C54" s="25"/>
      <c r="D54" s="115" t="s">
        <v>43</v>
      </c>
      <c r="E54" s="27" t="s">
        <v>88</v>
      </c>
      <c r="F54" s="28">
        <v>90</v>
      </c>
      <c r="G54" s="29">
        <v>20.16</v>
      </c>
      <c r="H54" s="29">
        <v>16.399999999999999</v>
      </c>
      <c r="I54" s="30">
        <v>6.33</v>
      </c>
      <c r="J54" s="29">
        <v>253.12</v>
      </c>
      <c r="K54" s="29" t="s">
        <v>89</v>
      </c>
      <c r="L54" s="29">
        <v>43.18</v>
      </c>
    </row>
    <row r="55" spans="1:12" ht="15" x14ac:dyDescent="0.25">
      <c r="A55" s="24"/>
      <c r="B55" s="25"/>
      <c r="C55" s="25"/>
      <c r="D55" s="32" t="s">
        <v>46</v>
      </c>
      <c r="E55" s="27" t="s">
        <v>90</v>
      </c>
      <c r="F55" s="28">
        <v>160</v>
      </c>
      <c r="G55" s="100">
        <f>6.6/0.15*0.16</f>
        <v>7.04</v>
      </c>
      <c r="H55" s="100">
        <f>4.38/0.15*0.16</f>
        <v>4.6719999999999997</v>
      </c>
      <c r="I55" s="100">
        <f>35.27/0.15*0.16</f>
        <v>37.62133333333334</v>
      </c>
      <c r="J55" s="100">
        <f>213.71/0.15*0.16</f>
        <v>227.95733333333334</v>
      </c>
      <c r="K55" s="29" t="s">
        <v>91</v>
      </c>
      <c r="L55" s="116">
        <v>11</v>
      </c>
    </row>
    <row r="56" spans="1:12" ht="15" x14ac:dyDescent="0.25">
      <c r="A56" s="117"/>
      <c r="B56" s="118"/>
      <c r="C56" s="118"/>
      <c r="D56" s="32" t="s">
        <v>49</v>
      </c>
      <c r="E56" s="64" t="s">
        <v>50</v>
      </c>
      <c r="F56" s="65">
        <v>200</v>
      </c>
      <c r="G56" s="66">
        <v>0.04</v>
      </c>
      <c r="H56" s="66"/>
      <c r="I56" s="67">
        <v>24.76</v>
      </c>
      <c r="J56" s="66">
        <v>94.2</v>
      </c>
      <c r="K56" s="66" t="s">
        <v>51</v>
      </c>
      <c r="L56" s="66">
        <v>5</v>
      </c>
    </row>
    <row r="57" spans="1:12" ht="15" x14ac:dyDescent="0.25">
      <c r="A57" s="117"/>
      <c r="B57" s="118"/>
      <c r="C57" s="118"/>
      <c r="D57" s="32" t="s">
        <v>52</v>
      </c>
      <c r="E57" s="27" t="s">
        <v>53</v>
      </c>
      <c r="F57" s="28">
        <v>30</v>
      </c>
      <c r="G57" s="29">
        <v>0.94799999999999995</v>
      </c>
      <c r="H57" s="29">
        <v>0.12</v>
      </c>
      <c r="I57" s="30">
        <v>5.7960000000000003</v>
      </c>
      <c r="J57" s="29">
        <v>31.92</v>
      </c>
      <c r="K57" s="29"/>
      <c r="L57" s="59">
        <v>3</v>
      </c>
    </row>
    <row r="58" spans="1:12" ht="15" x14ac:dyDescent="0.25">
      <c r="A58" s="117"/>
      <c r="B58" s="118"/>
      <c r="C58" s="118"/>
      <c r="D58" s="32" t="s">
        <v>54</v>
      </c>
      <c r="E58" s="68" t="s">
        <v>55</v>
      </c>
      <c r="F58" s="95">
        <v>30</v>
      </c>
      <c r="G58" s="69">
        <v>2.5499999999999998</v>
      </c>
      <c r="H58" s="69">
        <v>0.99</v>
      </c>
      <c r="I58" s="70">
        <v>12.75</v>
      </c>
      <c r="J58" s="69">
        <v>77.400000000000006</v>
      </c>
      <c r="K58" s="71"/>
      <c r="L58" s="72">
        <v>3</v>
      </c>
    </row>
    <row r="59" spans="1:12" x14ac:dyDescent="0.2">
      <c r="A59" s="101"/>
      <c r="B59" s="102"/>
      <c r="C59" s="102"/>
      <c r="D59" s="48" t="s">
        <v>38</v>
      </c>
      <c r="E59" s="49"/>
      <c r="F59" s="50">
        <v>760</v>
      </c>
      <c r="G59" s="50">
        <f>SUM(G53:G58)</f>
        <v>32.338000000000001</v>
      </c>
      <c r="H59" s="50">
        <f>SUM(H53:H58)</f>
        <v>26.271999999999998</v>
      </c>
      <c r="I59" s="50">
        <f>SUM(I53:I58)</f>
        <v>100.79733333333334</v>
      </c>
      <c r="J59" s="50">
        <f>SUM(J53:J58)</f>
        <v>781.99733333333324</v>
      </c>
      <c r="K59" s="51"/>
      <c r="L59" s="52">
        <f>SUM(L53:L58)</f>
        <v>80.180000000000007</v>
      </c>
    </row>
    <row r="60" spans="1:12" ht="15.75" customHeight="1" x14ac:dyDescent="0.2">
      <c r="A60" s="73">
        <f>A47</f>
        <v>1</v>
      </c>
      <c r="B60" s="74">
        <f>B47</f>
        <v>4</v>
      </c>
      <c r="C60" s="170" t="s">
        <v>56</v>
      </c>
      <c r="D60" s="170"/>
      <c r="E60" s="75"/>
      <c r="F60" s="76">
        <f>F52+F59</f>
        <v>1275</v>
      </c>
      <c r="G60" s="76">
        <f>G52+G59</f>
        <v>76.156000000000006</v>
      </c>
      <c r="H60" s="76">
        <f>H52+H59</f>
        <v>69.382000000000005</v>
      </c>
      <c r="I60" s="76">
        <f>I52+I59</f>
        <v>178.80333333333334</v>
      </c>
      <c r="J60" s="76">
        <f>J52+J59</f>
        <v>1658.6573333333331</v>
      </c>
      <c r="K60" s="77"/>
      <c r="L60" s="78">
        <f>L52+L59</f>
        <v>160.36000000000001</v>
      </c>
    </row>
    <row r="61" spans="1:12" ht="12.75" customHeight="1" x14ac:dyDescent="0.25">
      <c r="A61" s="24">
        <v>1</v>
      </c>
      <c r="B61" s="25">
        <v>5</v>
      </c>
      <c r="C61" s="25" t="s">
        <v>23</v>
      </c>
      <c r="D61" s="103" t="s">
        <v>92</v>
      </c>
      <c r="E61" s="20" t="s">
        <v>93</v>
      </c>
      <c r="F61" s="105">
        <v>250</v>
      </c>
      <c r="G61" s="109">
        <f>14.55+7.46</f>
        <v>22.01</v>
      </c>
      <c r="H61" s="109">
        <f>16.3+5.61</f>
        <v>21.91</v>
      </c>
      <c r="I61" s="119">
        <f>13.56+35.84</f>
        <v>49.400000000000006</v>
      </c>
      <c r="J61" s="109">
        <f>354.31+230.45</f>
        <v>584.76</v>
      </c>
      <c r="K61" s="22" t="s">
        <v>94</v>
      </c>
      <c r="L61" s="92">
        <v>45.18</v>
      </c>
    </row>
    <row r="62" spans="1:12" ht="15" x14ac:dyDescent="0.25">
      <c r="A62" s="24"/>
      <c r="B62" s="25"/>
      <c r="C62" s="25"/>
      <c r="D62" s="32" t="s">
        <v>49</v>
      </c>
      <c r="E62" s="27" t="s">
        <v>95</v>
      </c>
      <c r="F62" s="120">
        <v>207</v>
      </c>
      <c r="G62" s="29">
        <v>0.53100000000000003</v>
      </c>
      <c r="H62" s="29"/>
      <c r="I62" s="30">
        <v>9.83</v>
      </c>
      <c r="J62" s="29">
        <v>42.49</v>
      </c>
      <c r="K62" s="29" t="s">
        <v>96</v>
      </c>
      <c r="L62" s="29">
        <v>11</v>
      </c>
    </row>
    <row r="63" spans="1:12" ht="15" x14ac:dyDescent="0.25">
      <c r="A63" s="24"/>
      <c r="B63" s="25"/>
      <c r="C63" s="25"/>
      <c r="D63" s="32" t="s">
        <v>30</v>
      </c>
      <c r="E63" s="121" t="s">
        <v>53</v>
      </c>
      <c r="F63" s="122">
        <v>30</v>
      </c>
      <c r="G63" s="123">
        <f>0.948+0.4</f>
        <v>1.3479999999999999</v>
      </c>
      <c r="H63" s="123">
        <f>0.12+0.4</f>
        <v>0.52</v>
      </c>
      <c r="I63" s="124">
        <f>5.796+9.8</f>
        <v>15.596</v>
      </c>
      <c r="J63" s="123">
        <v>102.42</v>
      </c>
      <c r="K63" s="33" t="s">
        <v>62</v>
      </c>
      <c r="L63" s="123">
        <v>3</v>
      </c>
    </row>
    <row r="64" spans="1:12" ht="15" x14ac:dyDescent="0.25">
      <c r="A64" s="24"/>
      <c r="B64" s="25"/>
      <c r="C64" s="25"/>
      <c r="D64" s="26" t="s">
        <v>32</v>
      </c>
      <c r="E64" s="93" t="s">
        <v>33</v>
      </c>
      <c r="F64" s="28">
        <v>10</v>
      </c>
      <c r="G64" s="33">
        <v>2.3199999999999998</v>
      </c>
      <c r="H64" s="33">
        <v>2.95</v>
      </c>
      <c r="I64" s="62"/>
      <c r="J64" s="33">
        <v>36.4</v>
      </c>
      <c r="K64" s="38" t="s">
        <v>34</v>
      </c>
      <c r="L64" s="31">
        <v>10</v>
      </c>
    </row>
    <row r="65" spans="1:12" ht="15" x14ac:dyDescent="0.25">
      <c r="A65" s="24"/>
      <c r="B65" s="25"/>
      <c r="C65" s="25"/>
      <c r="D65" s="26" t="s">
        <v>35</v>
      </c>
      <c r="E65" s="40" t="s">
        <v>36</v>
      </c>
      <c r="F65" s="95">
        <v>10</v>
      </c>
      <c r="G65" s="42"/>
      <c r="H65" s="42">
        <v>8.1999999999999993</v>
      </c>
      <c r="I65" s="43">
        <v>0.1</v>
      </c>
      <c r="J65" s="42">
        <v>75</v>
      </c>
      <c r="K65" s="44" t="s">
        <v>37</v>
      </c>
      <c r="L65" s="45">
        <v>11</v>
      </c>
    </row>
    <row r="66" spans="1:12" x14ac:dyDescent="0.2">
      <c r="A66" s="46"/>
      <c r="B66" s="47"/>
      <c r="C66" s="47"/>
      <c r="D66" s="48" t="s">
        <v>38</v>
      </c>
      <c r="E66" s="49"/>
      <c r="F66" s="50">
        <v>552.5</v>
      </c>
      <c r="G66" s="50">
        <f>SUM(G61:G65)</f>
        <v>26.209</v>
      </c>
      <c r="H66" s="50">
        <f>SUM(H61:H65)</f>
        <v>33.58</v>
      </c>
      <c r="I66" s="50">
        <f>SUM(I61:I65)</f>
        <v>74.926000000000002</v>
      </c>
      <c r="J66" s="50">
        <f>SUM(J61:J65)</f>
        <v>841.06999999999994</v>
      </c>
      <c r="K66" s="51"/>
      <c r="L66" s="52">
        <f>SUM(L61:L65)</f>
        <v>80.180000000000007</v>
      </c>
    </row>
    <row r="67" spans="1:12" ht="15" x14ac:dyDescent="0.25">
      <c r="A67" s="53">
        <f>A61</f>
        <v>1</v>
      </c>
      <c r="B67" s="54">
        <f>B61</f>
        <v>5</v>
      </c>
      <c r="C67" s="54" t="s">
        <v>39</v>
      </c>
      <c r="D67" s="32" t="s">
        <v>63</v>
      </c>
      <c r="E67" s="34" t="s">
        <v>97</v>
      </c>
      <c r="F67" s="36">
        <v>60</v>
      </c>
      <c r="G67" s="36">
        <v>0.28799999999999998</v>
      </c>
      <c r="H67" s="36">
        <v>3.5999999999999997E-2</v>
      </c>
      <c r="I67" s="37">
        <v>0.9</v>
      </c>
      <c r="J67" s="36">
        <v>7.2</v>
      </c>
      <c r="K67" s="125" t="s">
        <v>65</v>
      </c>
      <c r="L67" s="126">
        <v>12</v>
      </c>
    </row>
    <row r="68" spans="1:12" ht="15" x14ac:dyDescent="0.25">
      <c r="A68" s="24"/>
      <c r="B68" s="25"/>
      <c r="C68" s="25"/>
      <c r="D68" s="32" t="s">
        <v>40</v>
      </c>
      <c r="E68" s="27" t="s">
        <v>98</v>
      </c>
      <c r="F68" s="28">
        <v>200</v>
      </c>
      <c r="G68" s="29">
        <v>1.68</v>
      </c>
      <c r="H68" s="29">
        <v>5.98</v>
      </c>
      <c r="I68" s="30">
        <v>9.35</v>
      </c>
      <c r="J68" s="29">
        <v>98.37</v>
      </c>
      <c r="K68" s="29" t="s">
        <v>99</v>
      </c>
      <c r="L68" s="116">
        <v>15</v>
      </c>
    </row>
    <row r="69" spans="1:12" ht="15" x14ac:dyDescent="0.25">
      <c r="A69" s="24"/>
      <c r="B69" s="25"/>
      <c r="C69" s="25"/>
      <c r="D69" s="32" t="s">
        <v>43</v>
      </c>
      <c r="E69" s="127" t="s">
        <v>100</v>
      </c>
      <c r="F69" s="65">
        <v>200</v>
      </c>
      <c r="G69" s="128">
        <v>31.72</v>
      </c>
      <c r="H69" s="128">
        <v>26.56</v>
      </c>
      <c r="I69" s="129">
        <v>55.76</v>
      </c>
      <c r="J69" s="128">
        <v>589.05999999999995</v>
      </c>
      <c r="K69" s="130" t="s">
        <v>101</v>
      </c>
      <c r="L69" s="66">
        <v>39.18</v>
      </c>
    </row>
    <row r="70" spans="1:12" ht="15" x14ac:dyDescent="0.25">
      <c r="A70" s="117"/>
      <c r="B70" s="118"/>
      <c r="C70" s="118"/>
      <c r="D70" s="32" t="s">
        <v>49</v>
      </c>
      <c r="E70" s="27" t="s">
        <v>102</v>
      </c>
      <c r="F70" s="28">
        <v>180</v>
      </c>
      <c r="G70" s="29">
        <v>0.18</v>
      </c>
      <c r="H70" s="29">
        <v>0.18</v>
      </c>
      <c r="I70" s="30">
        <v>20.07</v>
      </c>
      <c r="J70" s="29">
        <v>99</v>
      </c>
      <c r="K70" s="29" t="s">
        <v>103</v>
      </c>
      <c r="L70" s="66">
        <v>8</v>
      </c>
    </row>
    <row r="71" spans="1:12" ht="15" x14ac:dyDescent="0.25">
      <c r="A71" s="117"/>
      <c r="B71" s="118"/>
      <c r="C71" s="118"/>
      <c r="D71" s="32" t="s">
        <v>52</v>
      </c>
      <c r="E71" s="27" t="s">
        <v>53</v>
      </c>
      <c r="F71" s="28">
        <v>30</v>
      </c>
      <c r="G71" s="29">
        <v>0.94799999999999995</v>
      </c>
      <c r="H71" s="29">
        <v>0.12</v>
      </c>
      <c r="I71" s="30">
        <v>5.7960000000000003</v>
      </c>
      <c r="J71" s="29">
        <v>31.92</v>
      </c>
      <c r="K71" s="131"/>
      <c r="L71" s="59">
        <v>3</v>
      </c>
    </row>
    <row r="72" spans="1:12" ht="15" x14ac:dyDescent="0.25">
      <c r="A72" s="117"/>
      <c r="B72" s="118"/>
      <c r="C72" s="118"/>
      <c r="D72" s="32" t="s">
        <v>54</v>
      </c>
      <c r="E72" s="68" t="s">
        <v>55</v>
      </c>
      <c r="F72" s="95">
        <v>30</v>
      </c>
      <c r="G72" s="69">
        <v>2.5499999999999998</v>
      </c>
      <c r="H72" s="69">
        <v>0.99</v>
      </c>
      <c r="I72" s="70">
        <v>12.75</v>
      </c>
      <c r="J72" s="69">
        <v>77.400000000000006</v>
      </c>
      <c r="K72" s="132"/>
      <c r="L72" s="72">
        <v>3</v>
      </c>
    </row>
    <row r="73" spans="1:12" x14ac:dyDescent="0.2">
      <c r="A73" s="101"/>
      <c r="B73" s="102"/>
      <c r="C73" s="102"/>
      <c r="D73" s="48" t="s">
        <v>38</v>
      </c>
      <c r="E73" s="49"/>
      <c r="F73" s="50">
        <v>760</v>
      </c>
      <c r="G73" s="50">
        <f>SUM(G67:G72)</f>
        <v>37.366</v>
      </c>
      <c r="H73" s="50">
        <f>SUM(H67:H72)</f>
        <v>33.866</v>
      </c>
      <c r="I73" s="50">
        <f>SUM(I67:I72)</f>
        <v>104.62599999999999</v>
      </c>
      <c r="J73" s="50">
        <f>SUM(J67:J72)</f>
        <v>902.94999999999993</v>
      </c>
      <c r="K73" s="132" t="s">
        <v>104</v>
      </c>
      <c r="L73" s="52">
        <f>SUM(L67:L72)</f>
        <v>80.180000000000007</v>
      </c>
    </row>
    <row r="74" spans="1:12" ht="15.75" customHeight="1" x14ac:dyDescent="0.2">
      <c r="A74" s="73">
        <f>A61</f>
        <v>1</v>
      </c>
      <c r="B74" s="74">
        <f>B61</f>
        <v>5</v>
      </c>
      <c r="C74" s="170" t="s">
        <v>56</v>
      </c>
      <c r="D74" s="170"/>
      <c r="E74" s="75"/>
      <c r="F74" s="76">
        <f>F66+F73</f>
        <v>1312.5</v>
      </c>
      <c r="G74" s="76">
        <f>G66+G73</f>
        <v>63.575000000000003</v>
      </c>
      <c r="H74" s="76">
        <f>H66+H73</f>
        <v>67.445999999999998</v>
      </c>
      <c r="I74" s="76">
        <f>I66+I73</f>
        <v>179.55199999999999</v>
      </c>
      <c r="J74" s="76">
        <f>J66+J73</f>
        <v>1744.02</v>
      </c>
      <c r="K74" s="51"/>
      <c r="L74" s="78">
        <f>L66+L73</f>
        <v>160.36000000000001</v>
      </c>
    </row>
    <row r="75" spans="1:12" ht="15" x14ac:dyDescent="0.2">
      <c r="A75" s="17">
        <v>2</v>
      </c>
      <c r="B75" s="18">
        <v>1</v>
      </c>
      <c r="C75" s="18" t="s">
        <v>23</v>
      </c>
      <c r="D75" s="19" t="s">
        <v>24</v>
      </c>
      <c r="E75" s="82" t="s">
        <v>105</v>
      </c>
      <c r="F75" s="133">
        <v>250</v>
      </c>
      <c r="G75" s="134">
        <v>10.38</v>
      </c>
      <c r="H75" s="134">
        <v>18.25</v>
      </c>
      <c r="I75" s="134">
        <v>90.62</v>
      </c>
      <c r="J75" s="135">
        <v>550</v>
      </c>
      <c r="K75" s="135" t="s">
        <v>75</v>
      </c>
      <c r="L75" s="136">
        <v>33.18</v>
      </c>
    </row>
    <row r="76" spans="1:12" ht="15" x14ac:dyDescent="0.25">
      <c r="A76" s="24"/>
      <c r="B76" s="25"/>
      <c r="C76" s="25"/>
      <c r="D76" s="26" t="s">
        <v>49</v>
      </c>
      <c r="E76" s="27" t="s">
        <v>106</v>
      </c>
      <c r="F76" s="28">
        <v>200</v>
      </c>
      <c r="G76" s="29">
        <v>0.19</v>
      </c>
      <c r="H76" s="29">
        <v>0</v>
      </c>
      <c r="I76" s="30">
        <v>13.3</v>
      </c>
      <c r="J76" s="29">
        <v>26.6</v>
      </c>
      <c r="K76" s="29" t="s">
        <v>29</v>
      </c>
      <c r="L76" s="31">
        <v>8</v>
      </c>
    </row>
    <row r="77" spans="1:12" ht="15" x14ac:dyDescent="0.25">
      <c r="A77" s="24"/>
      <c r="B77" s="25"/>
      <c r="C77" s="25"/>
      <c r="D77" s="26" t="s">
        <v>30</v>
      </c>
      <c r="E77" s="27" t="s">
        <v>31</v>
      </c>
      <c r="F77" s="28">
        <v>30</v>
      </c>
      <c r="G77" s="29">
        <v>0.94799999999999995</v>
      </c>
      <c r="H77" s="29">
        <v>0.12</v>
      </c>
      <c r="I77" s="30">
        <v>5.7960000000000003</v>
      </c>
      <c r="J77" s="29">
        <v>31.92</v>
      </c>
      <c r="K77" s="33"/>
      <c r="L77" s="31">
        <v>3</v>
      </c>
    </row>
    <row r="78" spans="1:12" ht="15" x14ac:dyDescent="0.25">
      <c r="A78" s="24"/>
      <c r="B78" s="25"/>
      <c r="C78" s="25"/>
      <c r="D78" s="26" t="s">
        <v>32</v>
      </c>
      <c r="E78" s="93" t="s">
        <v>33</v>
      </c>
      <c r="F78" s="35">
        <v>15</v>
      </c>
      <c r="G78" s="36">
        <v>3.48</v>
      </c>
      <c r="H78" s="36">
        <v>4.42</v>
      </c>
      <c r="I78" s="62"/>
      <c r="J78" s="36">
        <v>54.6</v>
      </c>
      <c r="K78" s="38" t="s">
        <v>34</v>
      </c>
      <c r="L78" s="39">
        <v>15</v>
      </c>
    </row>
    <row r="79" spans="1:12" ht="15" x14ac:dyDescent="0.25">
      <c r="A79" s="24"/>
      <c r="B79" s="25"/>
      <c r="C79" s="25"/>
      <c r="D79" s="26" t="s">
        <v>35</v>
      </c>
      <c r="E79" s="40" t="s">
        <v>36</v>
      </c>
      <c r="F79" s="41">
        <v>20</v>
      </c>
      <c r="G79" s="42"/>
      <c r="H79" s="42">
        <v>16.399999999999999</v>
      </c>
      <c r="I79" s="43">
        <v>0.2</v>
      </c>
      <c r="J79" s="42">
        <v>150</v>
      </c>
      <c r="K79" s="44" t="s">
        <v>37</v>
      </c>
      <c r="L79" s="45">
        <v>21</v>
      </c>
    </row>
    <row r="80" spans="1:12" x14ac:dyDescent="0.2">
      <c r="A80" s="46"/>
      <c r="B80" s="47"/>
      <c r="C80" s="47"/>
      <c r="D80" s="48" t="s">
        <v>38</v>
      </c>
      <c r="E80" s="49"/>
      <c r="F80" s="50">
        <v>587</v>
      </c>
      <c r="G80" s="50">
        <f>SUM(G75:G79)</f>
        <v>14.998000000000001</v>
      </c>
      <c r="H80" s="50">
        <f>SUM(H75:H79)</f>
        <v>39.19</v>
      </c>
      <c r="I80" s="50">
        <f>SUM(I75:I79)</f>
        <v>109.91600000000001</v>
      </c>
      <c r="J80" s="50">
        <f>SUM(J75:J79)</f>
        <v>813.12</v>
      </c>
      <c r="K80" s="137" t="s">
        <v>104</v>
      </c>
      <c r="L80" s="50">
        <f>SUM(L75:L79)</f>
        <v>80.180000000000007</v>
      </c>
    </row>
    <row r="81" spans="1:12" ht="15" x14ac:dyDescent="0.25">
      <c r="A81" s="53">
        <f>A75</f>
        <v>2</v>
      </c>
      <c r="B81" s="54">
        <f>B75</f>
        <v>1</v>
      </c>
      <c r="C81" s="54" t="s">
        <v>39</v>
      </c>
      <c r="D81" s="32" t="s">
        <v>40</v>
      </c>
      <c r="E81" s="55" t="s">
        <v>41</v>
      </c>
      <c r="F81" s="56">
        <v>200</v>
      </c>
      <c r="G81" s="57">
        <v>1.58</v>
      </c>
      <c r="H81" s="57">
        <v>2.19</v>
      </c>
      <c r="I81" s="58">
        <v>11.66</v>
      </c>
      <c r="J81" s="57">
        <v>72.599999999999994</v>
      </c>
      <c r="K81" s="56" t="s">
        <v>42</v>
      </c>
      <c r="L81" s="59">
        <v>15</v>
      </c>
    </row>
    <row r="82" spans="1:12" ht="15" x14ac:dyDescent="0.25">
      <c r="A82" s="24"/>
      <c r="B82" s="25"/>
      <c r="C82" s="25"/>
      <c r="D82" s="60" t="s">
        <v>43</v>
      </c>
      <c r="E82" s="61" t="s">
        <v>44</v>
      </c>
      <c r="F82" s="28">
        <v>140</v>
      </c>
      <c r="G82" s="33">
        <v>13.3</v>
      </c>
      <c r="H82" s="33">
        <v>14.75</v>
      </c>
      <c r="I82" s="62">
        <v>17.559999999999999</v>
      </c>
      <c r="J82" s="33">
        <f>360+40.26</f>
        <v>400.26</v>
      </c>
      <c r="K82" s="29" t="s">
        <v>45</v>
      </c>
      <c r="L82" s="59">
        <v>43.18</v>
      </c>
    </row>
    <row r="83" spans="1:12" ht="15" x14ac:dyDescent="0.25">
      <c r="A83" s="24"/>
      <c r="B83" s="25"/>
      <c r="C83" s="25"/>
      <c r="D83" s="60" t="s">
        <v>107</v>
      </c>
      <c r="E83" s="63" t="s">
        <v>80</v>
      </c>
      <c r="F83" s="33">
        <v>160</v>
      </c>
      <c r="G83" s="29">
        <v>3.06</v>
      </c>
      <c r="H83" s="29">
        <v>4.8</v>
      </c>
      <c r="I83" s="30">
        <v>20.45</v>
      </c>
      <c r="J83" s="100">
        <v>192</v>
      </c>
      <c r="K83" s="33" t="s">
        <v>48</v>
      </c>
      <c r="L83" s="29">
        <v>11</v>
      </c>
    </row>
    <row r="84" spans="1:12" ht="15" x14ac:dyDescent="0.25">
      <c r="A84" s="24"/>
      <c r="B84" s="25"/>
      <c r="C84" s="25"/>
      <c r="D84" s="26" t="s">
        <v>49</v>
      </c>
      <c r="E84" s="64" t="s">
        <v>50</v>
      </c>
      <c r="F84" s="65">
        <v>200</v>
      </c>
      <c r="G84" s="66">
        <v>0.04</v>
      </c>
      <c r="H84" s="66"/>
      <c r="I84" s="67">
        <v>24.76</v>
      </c>
      <c r="J84" s="66">
        <v>94.2</v>
      </c>
      <c r="K84" s="66" t="s">
        <v>51</v>
      </c>
      <c r="L84" s="59">
        <v>5</v>
      </c>
    </row>
    <row r="85" spans="1:12" ht="15" x14ac:dyDescent="0.25">
      <c r="A85" s="117"/>
      <c r="B85" s="118"/>
      <c r="C85" s="118"/>
      <c r="D85" s="26" t="s">
        <v>52</v>
      </c>
      <c r="E85" s="27" t="s">
        <v>53</v>
      </c>
      <c r="F85" s="28">
        <v>30</v>
      </c>
      <c r="G85" s="29">
        <v>0.94799999999999995</v>
      </c>
      <c r="H85" s="29">
        <v>0.12</v>
      </c>
      <c r="I85" s="30">
        <v>5.7960000000000003</v>
      </c>
      <c r="J85" s="29">
        <v>31.92</v>
      </c>
      <c r="K85" s="29"/>
      <c r="L85" s="59">
        <v>3</v>
      </c>
    </row>
    <row r="86" spans="1:12" ht="15" x14ac:dyDescent="0.25">
      <c r="A86" s="117"/>
      <c r="B86" s="118"/>
      <c r="C86" s="118"/>
      <c r="D86" s="26" t="s">
        <v>52</v>
      </c>
      <c r="E86" s="68" t="s">
        <v>55</v>
      </c>
      <c r="F86" s="42">
        <v>30</v>
      </c>
      <c r="G86" s="69">
        <v>2.5499999999999998</v>
      </c>
      <c r="H86" s="69">
        <v>0.99</v>
      </c>
      <c r="I86" s="70">
        <v>12.75</v>
      </c>
      <c r="J86" s="69">
        <v>77.400000000000006</v>
      </c>
      <c r="K86" s="71"/>
      <c r="L86" s="72">
        <v>3</v>
      </c>
    </row>
    <row r="87" spans="1:12" x14ac:dyDescent="0.2">
      <c r="A87" s="101"/>
      <c r="B87" s="102"/>
      <c r="C87" s="102"/>
      <c r="D87" s="48" t="s">
        <v>38</v>
      </c>
      <c r="E87" s="49"/>
      <c r="F87" s="50">
        <v>820</v>
      </c>
      <c r="G87" s="50">
        <f>SUM(G81:G86)</f>
        <v>21.478000000000002</v>
      </c>
      <c r="H87" s="50">
        <f>SUM(H81:H86)</f>
        <v>22.85</v>
      </c>
      <c r="I87" s="50">
        <f>SUM(I81:I86)</f>
        <v>92.976000000000013</v>
      </c>
      <c r="J87" s="50">
        <f>SUM(J81:J86)</f>
        <v>868.38</v>
      </c>
      <c r="K87" s="137" t="s">
        <v>104</v>
      </c>
      <c r="L87" s="52">
        <f>SUM(L81:L86)</f>
        <v>80.180000000000007</v>
      </c>
    </row>
    <row r="88" spans="1:12" ht="13.5" customHeight="1" x14ac:dyDescent="0.2">
      <c r="A88" s="73">
        <f>A75</f>
        <v>2</v>
      </c>
      <c r="B88" s="74">
        <f>B75</f>
        <v>1</v>
      </c>
      <c r="C88" s="170" t="s">
        <v>56</v>
      </c>
      <c r="D88" s="170"/>
      <c r="E88" s="75"/>
      <c r="F88" s="76">
        <f>F80+F87</f>
        <v>1407</v>
      </c>
      <c r="G88" s="76">
        <f>G80+G87</f>
        <v>36.475999999999999</v>
      </c>
      <c r="H88" s="76">
        <f>H80+H87</f>
        <v>62.04</v>
      </c>
      <c r="I88" s="76">
        <f>I80+I87</f>
        <v>202.89200000000002</v>
      </c>
      <c r="J88" s="76">
        <f>J80+J87</f>
        <v>1681.5</v>
      </c>
      <c r="K88" s="51"/>
      <c r="L88" s="78">
        <f>L80+L87</f>
        <v>160.36000000000001</v>
      </c>
    </row>
    <row r="89" spans="1:12" ht="30" x14ac:dyDescent="0.25">
      <c r="A89" s="24">
        <v>2</v>
      </c>
      <c r="B89" s="25">
        <v>2</v>
      </c>
      <c r="C89" s="25" t="s">
        <v>23</v>
      </c>
      <c r="D89" s="103" t="s">
        <v>92</v>
      </c>
      <c r="E89" s="20" t="s">
        <v>108</v>
      </c>
      <c r="F89" s="105">
        <f>90+170</f>
        <v>260</v>
      </c>
      <c r="G89" s="109">
        <f>14.55+7.46</f>
        <v>22.01</v>
      </c>
      <c r="H89" s="109">
        <f>16.3+5.61</f>
        <v>21.91</v>
      </c>
      <c r="I89" s="119">
        <f>13.56+35.84</f>
        <v>49.400000000000006</v>
      </c>
      <c r="J89" s="109">
        <f>354.31+230.45</f>
        <v>584.76</v>
      </c>
      <c r="K89" s="22" t="s">
        <v>94</v>
      </c>
      <c r="L89" s="92">
        <v>48.18</v>
      </c>
    </row>
    <row r="90" spans="1:12" ht="15" x14ac:dyDescent="0.25">
      <c r="A90" s="24"/>
      <c r="B90" s="25"/>
      <c r="C90" s="25"/>
      <c r="D90" s="26" t="s">
        <v>49</v>
      </c>
      <c r="E90" s="27" t="s">
        <v>28</v>
      </c>
      <c r="F90" s="28">
        <v>200</v>
      </c>
      <c r="G90" s="29">
        <v>0.19</v>
      </c>
      <c r="H90" s="29">
        <v>0</v>
      </c>
      <c r="I90" s="30">
        <v>13.3</v>
      </c>
      <c r="J90" s="29">
        <v>26.6</v>
      </c>
      <c r="K90" s="29" t="s">
        <v>29</v>
      </c>
      <c r="L90" s="31">
        <v>8</v>
      </c>
    </row>
    <row r="91" spans="1:12" ht="15" x14ac:dyDescent="0.25">
      <c r="A91" s="24"/>
      <c r="B91" s="25"/>
      <c r="C91" s="25"/>
      <c r="D91" s="26" t="s">
        <v>52</v>
      </c>
      <c r="E91" s="27" t="s">
        <v>31</v>
      </c>
      <c r="F91" s="28">
        <v>30</v>
      </c>
      <c r="G91" s="29">
        <v>0.94799999999999995</v>
      </c>
      <c r="H91" s="29">
        <v>0.12</v>
      </c>
      <c r="I91" s="30">
        <v>5.7960000000000003</v>
      </c>
      <c r="J91" s="29">
        <v>31.92</v>
      </c>
      <c r="K91" s="33"/>
      <c r="L91" s="29">
        <v>3</v>
      </c>
    </row>
    <row r="92" spans="1:12" ht="15" x14ac:dyDescent="0.25">
      <c r="A92" s="24"/>
      <c r="B92" s="25"/>
      <c r="C92" s="25"/>
      <c r="D92" s="26" t="s">
        <v>32</v>
      </c>
      <c r="E92" s="93" t="s">
        <v>33</v>
      </c>
      <c r="F92" s="28">
        <v>10</v>
      </c>
      <c r="G92" s="33">
        <v>2.3199999999999998</v>
      </c>
      <c r="H92" s="33">
        <v>2.95</v>
      </c>
      <c r="I92" s="62"/>
      <c r="J92" s="33">
        <v>36.4</v>
      </c>
      <c r="K92" s="38" t="s">
        <v>34</v>
      </c>
      <c r="L92" s="31">
        <v>10</v>
      </c>
    </row>
    <row r="93" spans="1:12" ht="15" x14ac:dyDescent="0.25">
      <c r="A93" s="24"/>
      <c r="B93" s="25"/>
      <c r="C93" s="25"/>
      <c r="D93" s="26" t="s">
        <v>35</v>
      </c>
      <c r="E93" s="40" t="s">
        <v>36</v>
      </c>
      <c r="F93" s="95">
        <v>10</v>
      </c>
      <c r="G93" s="42"/>
      <c r="H93" s="42">
        <v>8.1999999999999993</v>
      </c>
      <c r="I93" s="43">
        <v>0.1</v>
      </c>
      <c r="J93" s="42">
        <v>75</v>
      </c>
      <c r="K93" s="44" t="s">
        <v>37</v>
      </c>
      <c r="L93" s="45">
        <v>11</v>
      </c>
    </row>
    <row r="94" spans="1:12" x14ac:dyDescent="0.2">
      <c r="A94" s="46"/>
      <c r="B94" s="47"/>
      <c r="C94" s="47"/>
      <c r="D94" s="48" t="s">
        <v>38</v>
      </c>
      <c r="E94" s="49"/>
      <c r="F94" s="50">
        <v>500</v>
      </c>
      <c r="G94" s="50">
        <f>SUM(G89:G93)</f>
        <v>25.468000000000004</v>
      </c>
      <c r="H94" s="50">
        <f>SUM(H89:H93)</f>
        <v>33.18</v>
      </c>
      <c r="I94" s="50">
        <f>SUM(I89:I93)</f>
        <v>68.596000000000004</v>
      </c>
      <c r="J94" s="50">
        <f>SUM(J89:J93)</f>
        <v>754.68</v>
      </c>
      <c r="K94" s="137" t="s">
        <v>104</v>
      </c>
      <c r="L94" s="52">
        <f>SUM(L89:L93)</f>
        <v>80.180000000000007</v>
      </c>
    </row>
    <row r="95" spans="1:12" ht="15" x14ac:dyDescent="0.2">
      <c r="A95" s="53">
        <f>A89</f>
        <v>2</v>
      </c>
      <c r="B95" s="54">
        <f>B89</f>
        <v>2</v>
      </c>
      <c r="C95" s="54" t="s">
        <v>39</v>
      </c>
      <c r="D95" s="26" t="s">
        <v>40</v>
      </c>
      <c r="E95" s="86" t="s">
        <v>86</v>
      </c>
      <c r="F95" s="87">
        <v>200</v>
      </c>
      <c r="G95" s="57">
        <v>1.6</v>
      </c>
      <c r="H95" s="57">
        <v>4.09</v>
      </c>
      <c r="I95" s="58">
        <v>13.54</v>
      </c>
      <c r="J95" s="57">
        <v>97.4</v>
      </c>
      <c r="K95" s="57" t="s">
        <v>87</v>
      </c>
      <c r="L95" s="57">
        <v>15</v>
      </c>
    </row>
    <row r="96" spans="1:12" ht="15" x14ac:dyDescent="0.25">
      <c r="A96" s="24"/>
      <c r="B96" s="25"/>
      <c r="C96" s="25"/>
      <c r="D96" s="103" t="s">
        <v>24</v>
      </c>
      <c r="E96" s="86" t="s">
        <v>109</v>
      </c>
      <c r="F96" s="33">
        <v>250</v>
      </c>
      <c r="G96" s="138">
        <v>36.340000000000003</v>
      </c>
      <c r="H96" s="138">
        <v>39.549999999999997</v>
      </c>
      <c r="I96" s="139">
        <v>33.99</v>
      </c>
      <c r="J96" s="29">
        <v>643.04</v>
      </c>
      <c r="K96" s="140" t="s">
        <v>110</v>
      </c>
      <c r="L96" s="66">
        <v>54.18</v>
      </c>
    </row>
    <row r="97" spans="1:12" ht="15" x14ac:dyDescent="0.25">
      <c r="A97" s="24"/>
      <c r="B97" s="25"/>
      <c r="C97" s="25"/>
      <c r="D97" s="26" t="s">
        <v>49</v>
      </c>
      <c r="E97" s="64" t="s">
        <v>50</v>
      </c>
      <c r="F97" s="65">
        <v>200</v>
      </c>
      <c r="G97" s="66">
        <v>0.04</v>
      </c>
      <c r="H97" s="66"/>
      <c r="I97" s="67">
        <v>24.76</v>
      </c>
      <c r="J97" s="66">
        <v>94.2</v>
      </c>
      <c r="K97" s="66" t="s">
        <v>51</v>
      </c>
      <c r="L97" s="59">
        <v>5</v>
      </c>
    </row>
    <row r="98" spans="1:12" ht="15" x14ac:dyDescent="0.25">
      <c r="A98" s="117"/>
      <c r="B98" s="118"/>
      <c r="C98" s="118"/>
      <c r="D98" s="26" t="s">
        <v>52</v>
      </c>
      <c r="E98" s="27" t="s">
        <v>53</v>
      </c>
      <c r="F98" s="28">
        <v>30</v>
      </c>
      <c r="G98" s="29">
        <v>0.94799999999999995</v>
      </c>
      <c r="H98" s="29">
        <v>0.12</v>
      </c>
      <c r="I98" s="30">
        <v>5.7960000000000003</v>
      </c>
      <c r="J98" s="29">
        <v>31.92</v>
      </c>
      <c r="K98" s="141"/>
      <c r="L98" s="59">
        <v>3</v>
      </c>
    </row>
    <row r="99" spans="1:12" ht="15" x14ac:dyDescent="0.25">
      <c r="A99" s="117"/>
      <c r="B99" s="118"/>
      <c r="C99" s="118"/>
      <c r="D99" s="26" t="s">
        <v>54</v>
      </c>
      <c r="E99" s="27" t="s">
        <v>55</v>
      </c>
      <c r="F99" s="28">
        <v>30</v>
      </c>
      <c r="G99" s="100">
        <v>2.5499999999999998</v>
      </c>
      <c r="H99" s="100">
        <v>0.99</v>
      </c>
      <c r="I99" s="142">
        <v>12.75</v>
      </c>
      <c r="J99" s="100">
        <v>77.400000000000006</v>
      </c>
      <c r="K99" s="141"/>
      <c r="L99" s="59">
        <v>3</v>
      </c>
    </row>
    <row r="100" spans="1:12" x14ac:dyDescent="0.2">
      <c r="A100" s="101"/>
      <c r="B100" s="102"/>
      <c r="C100" s="102"/>
      <c r="D100" s="48" t="s">
        <v>38</v>
      </c>
      <c r="E100" s="49"/>
      <c r="F100" s="50">
        <v>820</v>
      </c>
      <c r="G100" s="50">
        <f>SUM(G95:G99)</f>
        <v>41.478000000000002</v>
      </c>
      <c r="H100" s="50">
        <f>SUM(H95:H99)</f>
        <v>44.75</v>
      </c>
      <c r="I100" s="50">
        <f>SUM(I95:I99)</f>
        <v>90.836000000000013</v>
      </c>
      <c r="J100" s="50">
        <f>SUM(J95:J99)</f>
        <v>943.95999999999992</v>
      </c>
      <c r="K100" s="137" t="s">
        <v>104</v>
      </c>
      <c r="L100" s="52">
        <f>SUM(L95:L99)</f>
        <v>80.180000000000007</v>
      </c>
    </row>
    <row r="101" spans="1:12" ht="13.5" customHeight="1" x14ac:dyDescent="0.2">
      <c r="A101" s="73">
        <f>A89</f>
        <v>2</v>
      </c>
      <c r="B101" s="74">
        <f>B89</f>
        <v>2</v>
      </c>
      <c r="C101" s="170" t="s">
        <v>56</v>
      </c>
      <c r="D101" s="170"/>
      <c r="E101" s="75"/>
      <c r="F101" s="76">
        <f>F94+F100</f>
        <v>1320</v>
      </c>
      <c r="G101" s="76">
        <f>G94+G100</f>
        <v>66.945999999999998</v>
      </c>
      <c r="H101" s="76">
        <f>H94+H100</f>
        <v>77.930000000000007</v>
      </c>
      <c r="I101" s="76">
        <f>I94+I100</f>
        <v>159.43200000000002</v>
      </c>
      <c r="J101" s="76">
        <f>J94+J100</f>
        <v>1698.6399999999999</v>
      </c>
      <c r="K101" s="51"/>
      <c r="L101" s="78">
        <f>L94+L100</f>
        <v>160.36000000000001</v>
      </c>
    </row>
    <row r="102" spans="1:12" ht="15" x14ac:dyDescent="0.2">
      <c r="A102" s="79">
        <v>2</v>
      </c>
      <c r="B102" s="80">
        <v>3</v>
      </c>
      <c r="C102" s="80" t="s">
        <v>23</v>
      </c>
      <c r="D102" s="81" t="s">
        <v>24</v>
      </c>
      <c r="E102" s="20" t="s">
        <v>74</v>
      </c>
      <c r="F102" s="21">
        <v>250</v>
      </c>
      <c r="G102" s="22">
        <v>3.6749999999999998</v>
      </c>
      <c r="H102" s="22">
        <v>4.82</v>
      </c>
      <c r="I102" s="23">
        <v>44.02</v>
      </c>
      <c r="J102" s="22">
        <v>325</v>
      </c>
      <c r="K102" s="22" t="s">
        <v>75</v>
      </c>
      <c r="L102" s="97">
        <v>33.18</v>
      </c>
    </row>
    <row r="103" spans="1:12" ht="15" x14ac:dyDescent="0.25">
      <c r="A103" s="24"/>
      <c r="B103" s="25"/>
      <c r="C103" s="25"/>
      <c r="D103" s="26" t="s">
        <v>49</v>
      </c>
      <c r="E103" s="27" t="s">
        <v>28</v>
      </c>
      <c r="F103" s="28">
        <v>200</v>
      </c>
      <c r="G103" s="29">
        <v>0.19</v>
      </c>
      <c r="H103" s="29">
        <v>0</v>
      </c>
      <c r="I103" s="30">
        <v>13.3</v>
      </c>
      <c r="J103" s="29">
        <v>26.6</v>
      </c>
      <c r="K103" s="29" t="s">
        <v>29</v>
      </c>
      <c r="L103" s="29">
        <v>8</v>
      </c>
    </row>
    <row r="104" spans="1:12" ht="15" x14ac:dyDescent="0.25">
      <c r="A104" s="24"/>
      <c r="B104" s="25"/>
      <c r="C104" s="25"/>
      <c r="D104" s="26" t="s">
        <v>30</v>
      </c>
      <c r="E104" s="27" t="s">
        <v>31</v>
      </c>
      <c r="F104" s="28">
        <v>30</v>
      </c>
      <c r="G104" s="29">
        <f>0.948+0.67</f>
        <v>1.6179999999999999</v>
      </c>
      <c r="H104" s="29">
        <f>0.12+0.4</f>
        <v>0.52</v>
      </c>
      <c r="I104" s="30">
        <f>5.796+9.8</f>
        <v>15.596</v>
      </c>
      <c r="J104" s="29">
        <v>102.45</v>
      </c>
      <c r="K104" s="33" t="s">
        <v>62</v>
      </c>
      <c r="L104" s="29">
        <v>3</v>
      </c>
    </row>
    <row r="105" spans="1:12" ht="15.75" customHeight="1" x14ac:dyDescent="0.25">
      <c r="A105" s="24"/>
      <c r="B105" s="25"/>
      <c r="C105" s="25"/>
      <c r="D105" s="26" t="s">
        <v>35</v>
      </c>
      <c r="E105" s="27" t="s">
        <v>36</v>
      </c>
      <c r="F105" s="28">
        <v>15</v>
      </c>
      <c r="G105" s="29"/>
      <c r="H105" s="29">
        <v>8.1999999999999993</v>
      </c>
      <c r="I105" s="30">
        <v>0.1</v>
      </c>
      <c r="J105" s="29">
        <v>75</v>
      </c>
      <c r="K105" s="33" t="s">
        <v>37</v>
      </c>
      <c r="L105" s="29">
        <v>16</v>
      </c>
    </row>
    <row r="106" spans="1:12" ht="15.75" customHeight="1" x14ac:dyDescent="0.25">
      <c r="A106" s="24"/>
      <c r="B106" s="25"/>
      <c r="C106" s="25"/>
      <c r="D106" s="26" t="s">
        <v>32</v>
      </c>
      <c r="E106" s="40" t="s">
        <v>33</v>
      </c>
      <c r="F106" s="95">
        <v>20</v>
      </c>
      <c r="G106" s="42">
        <v>2.3199999999999998</v>
      </c>
      <c r="H106" s="42">
        <v>2.95</v>
      </c>
      <c r="I106" s="43"/>
      <c r="J106" s="42">
        <v>36.4</v>
      </c>
      <c r="K106" s="143" t="s">
        <v>34</v>
      </c>
      <c r="L106" s="45">
        <v>20</v>
      </c>
    </row>
    <row r="107" spans="1:12" x14ac:dyDescent="0.2">
      <c r="A107" s="46"/>
      <c r="B107" s="47"/>
      <c r="C107" s="47"/>
      <c r="D107" s="48" t="s">
        <v>38</v>
      </c>
      <c r="E107" s="49"/>
      <c r="F107" s="50">
        <v>515</v>
      </c>
      <c r="G107" s="50">
        <f>SUM(G102:G106)</f>
        <v>7.802999999999999</v>
      </c>
      <c r="H107" s="50">
        <f>SUM(H102:H106)</f>
        <v>16.489999999999998</v>
      </c>
      <c r="I107" s="50">
        <f>SUM(I102:I106)</f>
        <v>73.016000000000005</v>
      </c>
      <c r="J107" s="50">
        <f>SUM(J102:J106)</f>
        <v>565.44999999999993</v>
      </c>
      <c r="K107" s="137" t="s">
        <v>104</v>
      </c>
      <c r="L107" s="50">
        <f>SUM(L102:L106)</f>
        <v>80.180000000000007</v>
      </c>
    </row>
    <row r="108" spans="1:12" ht="15" x14ac:dyDescent="0.2">
      <c r="A108" s="53">
        <f>A102</f>
        <v>2</v>
      </c>
      <c r="B108" s="54">
        <f>B102</f>
        <v>3</v>
      </c>
      <c r="C108" s="54" t="s">
        <v>39</v>
      </c>
      <c r="D108" s="26" t="s">
        <v>40</v>
      </c>
      <c r="E108" s="144" t="s">
        <v>111</v>
      </c>
      <c r="F108" s="87">
        <v>200</v>
      </c>
      <c r="G108" s="138">
        <v>2.15</v>
      </c>
      <c r="H108" s="138">
        <v>2.27</v>
      </c>
      <c r="I108" s="139">
        <v>13.82</v>
      </c>
      <c r="J108" s="138">
        <v>83.8</v>
      </c>
      <c r="K108" s="145" t="s">
        <v>112</v>
      </c>
      <c r="L108" s="57">
        <v>15</v>
      </c>
    </row>
    <row r="109" spans="1:12" ht="15" x14ac:dyDescent="0.25">
      <c r="A109" s="24"/>
      <c r="B109" s="25"/>
      <c r="C109" s="25"/>
      <c r="D109" s="60" t="s">
        <v>43</v>
      </c>
      <c r="E109" s="27" t="s">
        <v>88</v>
      </c>
      <c r="F109" s="28">
        <v>90</v>
      </c>
      <c r="G109" s="29">
        <v>20.16</v>
      </c>
      <c r="H109" s="29">
        <v>16.399999999999999</v>
      </c>
      <c r="I109" s="30">
        <v>6.33</v>
      </c>
      <c r="J109" s="29">
        <v>253.12</v>
      </c>
      <c r="K109" s="29" t="s">
        <v>89</v>
      </c>
      <c r="L109" s="29">
        <v>42.18</v>
      </c>
    </row>
    <row r="110" spans="1:12" ht="15" x14ac:dyDescent="0.25">
      <c r="A110" s="117"/>
      <c r="B110" s="118"/>
      <c r="C110" s="118"/>
      <c r="D110" s="26" t="s">
        <v>46</v>
      </c>
      <c r="E110" s="63" t="s">
        <v>47</v>
      </c>
      <c r="F110" s="28">
        <v>160</v>
      </c>
      <c r="G110" s="29">
        <v>7.46</v>
      </c>
      <c r="H110" s="29">
        <v>5.61</v>
      </c>
      <c r="I110" s="30">
        <v>35.840000000000003</v>
      </c>
      <c r="J110" s="29">
        <v>245.81</v>
      </c>
      <c r="K110" s="33" t="s">
        <v>48</v>
      </c>
      <c r="L110" s="59">
        <v>11</v>
      </c>
    </row>
    <row r="111" spans="1:12" ht="15" x14ac:dyDescent="0.25">
      <c r="A111" s="117"/>
      <c r="B111" s="118"/>
      <c r="C111" s="118"/>
      <c r="D111" s="26" t="s">
        <v>49</v>
      </c>
      <c r="E111" s="27" t="s">
        <v>82</v>
      </c>
      <c r="F111" s="28">
        <v>200</v>
      </c>
      <c r="G111" s="100">
        <v>0.14000000000000001</v>
      </c>
      <c r="H111" s="100">
        <v>0.04</v>
      </c>
      <c r="I111" s="100">
        <v>27.5</v>
      </c>
      <c r="J111" s="100">
        <v>110.8</v>
      </c>
      <c r="K111" s="29" t="s">
        <v>83</v>
      </c>
      <c r="L111" s="29">
        <v>6</v>
      </c>
    </row>
    <row r="112" spans="1:12" ht="15" x14ac:dyDescent="0.25">
      <c r="A112" s="117"/>
      <c r="B112" s="118"/>
      <c r="C112" s="118"/>
      <c r="D112" s="26" t="s">
        <v>52</v>
      </c>
      <c r="E112" s="27" t="s">
        <v>53</v>
      </c>
      <c r="F112" s="28">
        <v>30</v>
      </c>
      <c r="G112" s="29">
        <v>0.94799999999999995</v>
      </c>
      <c r="H112" s="29">
        <v>0.12</v>
      </c>
      <c r="I112" s="30">
        <v>5.7960000000000003</v>
      </c>
      <c r="J112" s="29">
        <v>31.92</v>
      </c>
      <c r="K112" s="29"/>
      <c r="L112" s="59">
        <v>3</v>
      </c>
    </row>
    <row r="113" spans="1:12" ht="15" x14ac:dyDescent="0.25">
      <c r="A113" s="117"/>
      <c r="B113" s="118"/>
      <c r="C113" s="118"/>
      <c r="D113" s="26" t="s">
        <v>54</v>
      </c>
      <c r="E113" s="68" t="s">
        <v>55</v>
      </c>
      <c r="F113" s="95">
        <v>30</v>
      </c>
      <c r="G113" s="69">
        <v>2.5499999999999998</v>
      </c>
      <c r="H113" s="69">
        <v>0.99</v>
      </c>
      <c r="I113" s="70">
        <v>12.75</v>
      </c>
      <c r="J113" s="69">
        <v>77.400000000000006</v>
      </c>
      <c r="K113" s="71"/>
      <c r="L113" s="72">
        <v>3</v>
      </c>
    </row>
    <row r="114" spans="1:12" x14ac:dyDescent="0.2">
      <c r="A114" s="101"/>
      <c r="B114" s="102"/>
      <c r="C114" s="102"/>
      <c r="D114" s="48" t="s">
        <v>38</v>
      </c>
      <c r="E114" s="49"/>
      <c r="F114" s="50">
        <v>760</v>
      </c>
      <c r="G114" s="50">
        <f>SUM(G108:G113)</f>
        <v>33.408000000000001</v>
      </c>
      <c r="H114" s="50">
        <f>SUM(H108:H113)</f>
        <v>25.429999999999996</v>
      </c>
      <c r="I114" s="50">
        <f>SUM(I108:I113)</f>
        <v>102.03600000000002</v>
      </c>
      <c r="J114" s="50">
        <f>SUM(J108:J113)</f>
        <v>802.84999999999991</v>
      </c>
      <c r="K114" s="137" t="s">
        <v>104</v>
      </c>
      <c r="L114" s="52">
        <f>SUM(L108:L113)</f>
        <v>80.180000000000007</v>
      </c>
    </row>
    <row r="115" spans="1:12" ht="13.5" customHeight="1" x14ac:dyDescent="0.2">
      <c r="A115" s="73">
        <f>A102</f>
        <v>2</v>
      </c>
      <c r="B115" s="74">
        <f>B102</f>
        <v>3</v>
      </c>
      <c r="C115" s="170" t="s">
        <v>56</v>
      </c>
      <c r="D115" s="170"/>
      <c r="E115" s="75"/>
      <c r="F115" s="76">
        <f>F107+F114</f>
        <v>1275</v>
      </c>
      <c r="G115" s="76">
        <f>G107+G114</f>
        <v>41.210999999999999</v>
      </c>
      <c r="H115" s="76">
        <f>H107+H114</f>
        <v>41.919999999999995</v>
      </c>
      <c r="I115" s="76">
        <f>I107+I114</f>
        <v>175.05200000000002</v>
      </c>
      <c r="J115" s="76">
        <f>J107+J114</f>
        <v>1368.2999999999997</v>
      </c>
      <c r="K115" s="51"/>
      <c r="L115" s="78">
        <f>L107+L114</f>
        <v>160.36000000000001</v>
      </c>
    </row>
    <row r="116" spans="1:12" ht="30" x14ac:dyDescent="0.25">
      <c r="A116" s="17">
        <v>2</v>
      </c>
      <c r="B116" s="18">
        <v>4</v>
      </c>
      <c r="C116" s="18" t="s">
        <v>23</v>
      </c>
      <c r="D116" s="19" t="s">
        <v>24</v>
      </c>
      <c r="E116" s="146" t="s">
        <v>113</v>
      </c>
      <c r="F116" s="105">
        <v>240</v>
      </c>
      <c r="G116" s="147">
        <v>30.58</v>
      </c>
      <c r="H116" s="147">
        <v>21.12</v>
      </c>
      <c r="I116" s="148">
        <v>11.22</v>
      </c>
      <c r="J116" s="106">
        <v>246.4</v>
      </c>
      <c r="K116" s="91" t="s">
        <v>114</v>
      </c>
      <c r="L116" s="109">
        <v>33.18</v>
      </c>
    </row>
    <row r="117" spans="1:12" ht="15" x14ac:dyDescent="0.2">
      <c r="A117" s="24"/>
      <c r="B117" s="25"/>
      <c r="C117" s="25"/>
      <c r="D117" s="26" t="s">
        <v>49</v>
      </c>
      <c r="E117" s="86" t="s">
        <v>59</v>
      </c>
      <c r="F117" s="87">
        <v>200</v>
      </c>
      <c r="G117" s="57">
        <v>2.8</v>
      </c>
      <c r="H117" s="57">
        <v>1.75</v>
      </c>
      <c r="I117" s="58">
        <v>24.35</v>
      </c>
      <c r="J117" s="57">
        <v>109</v>
      </c>
      <c r="K117" s="57" t="s">
        <v>60</v>
      </c>
      <c r="L117" s="57">
        <v>13</v>
      </c>
    </row>
    <row r="118" spans="1:12" ht="15" x14ac:dyDescent="0.25">
      <c r="A118" s="24"/>
      <c r="B118" s="25"/>
      <c r="C118" s="25"/>
      <c r="D118" s="26" t="s">
        <v>52</v>
      </c>
      <c r="E118" s="27" t="s">
        <v>53</v>
      </c>
      <c r="F118" s="28">
        <v>30</v>
      </c>
      <c r="G118" s="29">
        <v>0.94799999999999995</v>
      </c>
      <c r="H118" s="29">
        <v>0.12</v>
      </c>
      <c r="I118" s="30">
        <v>5.7960000000000003</v>
      </c>
      <c r="J118" s="29">
        <v>31.92</v>
      </c>
      <c r="K118" s="29"/>
      <c r="L118" s="29">
        <v>3</v>
      </c>
    </row>
    <row r="119" spans="1:12" ht="15" x14ac:dyDescent="0.25">
      <c r="A119" s="24"/>
      <c r="B119" s="25"/>
      <c r="C119" s="25"/>
      <c r="D119" s="26" t="s">
        <v>32</v>
      </c>
      <c r="E119" s="93" t="s">
        <v>33</v>
      </c>
      <c r="F119" s="28">
        <v>20</v>
      </c>
      <c r="G119" s="33">
        <v>4.6399999999999997</v>
      </c>
      <c r="H119" s="33">
        <v>5.9</v>
      </c>
      <c r="I119" s="62"/>
      <c r="J119" s="33">
        <v>72.8</v>
      </c>
      <c r="K119" s="38" t="s">
        <v>34</v>
      </c>
      <c r="L119" s="29">
        <v>20</v>
      </c>
    </row>
    <row r="120" spans="1:12" ht="15" x14ac:dyDescent="0.25">
      <c r="A120" s="24"/>
      <c r="B120" s="25"/>
      <c r="C120" s="25"/>
      <c r="D120" s="26" t="s">
        <v>35</v>
      </c>
      <c r="E120" s="40" t="s">
        <v>36</v>
      </c>
      <c r="F120" s="28">
        <v>10</v>
      </c>
      <c r="G120" s="33"/>
      <c r="H120" s="33">
        <v>8.1999999999999993</v>
      </c>
      <c r="I120" s="62">
        <v>0.1</v>
      </c>
      <c r="J120" s="33">
        <v>75</v>
      </c>
      <c r="K120" s="44" t="s">
        <v>37</v>
      </c>
      <c r="L120" s="29">
        <v>11</v>
      </c>
    </row>
    <row r="121" spans="1:12" x14ac:dyDescent="0.2">
      <c r="A121" s="46"/>
      <c r="B121" s="47"/>
      <c r="C121" s="47"/>
      <c r="D121" s="48" t="s">
        <v>38</v>
      </c>
      <c r="E121" s="49"/>
      <c r="F121" s="50">
        <v>515</v>
      </c>
      <c r="G121" s="50">
        <f>SUM(G116:G120)</f>
        <v>38.967999999999996</v>
      </c>
      <c r="H121" s="50">
        <f>SUM(H116:H120)</f>
        <v>37.090000000000003</v>
      </c>
      <c r="I121" s="50">
        <f>SUM(I116:I120)</f>
        <v>41.466000000000001</v>
      </c>
      <c r="J121" s="50">
        <f>SUM(J116:J120)</f>
        <v>535.12</v>
      </c>
      <c r="K121" s="137" t="s">
        <v>104</v>
      </c>
      <c r="L121" s="52">
        <f>SUM(L116:L120)</f>
        <v>80.180000000000007</v>
      </c>
    </row>
    <row r="122" spans="1:12" ht="15" x14ac:dyDescent="0.25">
      <c r="A122" s="53">
        <f>A116</f>
        <v>2</v>
      </c>
      <c r="B122" s="54">
        <f>B116</f>
        <v>4</v>
      </c>
      <c r="C122" s="54" t="s">
        <v>39</v>
      </c>
      <c r="D122" s="7" t="s">
        <v>63</v>
      </c>
      <c r="E122" s="149" t="s">
        <v>64</v>
      </c>
      <c r="F122" s="105">
        <v>60</v>
      </c>
      <c r="G122" s="89">
        <v>0.14399999999999999</v>
      </c>
      <c r="H122" s="89">
        <v>1.7999999999999999E-2</v>
      </c>
      <c r="I122" s="90">
        <v>0.45</v>
      </c>
      <c r="J122" s="89">
        <v>2.4</v>
      </c>
      <c r="K122" s="91" t="s">
        <v>65</v>
      </c>
      <c r="L122" s="92">
        <v>12</v>
      </c>
    </row>
    <row r="123" spans="1:12" ht="15" x14ac:dyDescent="0.25">
      <c r="A123" s="24"/>
      <c r="B123" s="25"/>
      <c r="C123" s="25"/>
      <c r="D123" s="26" t="s">
        <v>40</v>
      </c>
      <c r="E123" s="150" t="s">
        <v>76</v>
      </c>
      <c r="F123" s="87">
        <v>200</v>
      </c>
      <c r="G123" s="57">
        <v>4.3899999999999997</v>
      </c>
      <c r="H123" s="57">
        <v>4.22</v>
      </c>
      <c r="I123" s="58">
        <v>13.06</v>
      </c>
      <c r="J123" s="57">
        <v>107.8</v>
      </c>
      <c r="K123" s="56" t="s">
        <v>77</v>
      </c>
      <c r="L123" s="57">
        <v>15</v>
      </c>
    </row>
    <row r="124" spans="1:12" ht="15" x14ac:dyDescent="0.25">
      <c r="A124" s="117"/>
      <c r="B124" s="118"/>
      <c r="C124" s="118"/>
      <c r="D124" s="26" t="s">
        <v>43</v>
      </c>
      <c r="E124" s="151" t="s">
        <v>115</v>
      </c>
      <c r="F124" s="87">
        <v>90</v>
      </c>
      <c r="G124" s="29">
        <v>11.97</v>
      </c>
      <c r="H124" s="29">
        <v>4.2300000000000004</v>
      </c>
      <c r="I124" s="30">
        <v>8.6199999999999992</v>
      </c>
      <c r="J124" s="29">
        <v>120.38</v>
      </c>
      <c r="K124" s="29" t="s">
        <v>79</v>
      </c>
      <c r="L124" s="57">
        <v>29.18</v>
      </c>
    </row>
    <row r="125" spans="1:12" ht="15" x14ac:dyDescent="0.25">
      <c r="A125" s="117"/>
      <c r="B125" s="118"/>
      <c r="C125" s="118"/>
      <c r="D125" s="26" t="s">
        <v>46</v>
      </c>
      <c r="E125" s="151" t="s">
        <v>69</v>
      </c>
      <c r="F125" s="28">
        <v>160</v>
      </c>
      <c r="G125" s="100">
        <f>5.51/0.15*0.16</f>
        <v>5.8773333333333335</v>
      </c>
      <c r="H125" s="100">
        <f>8.13/0.15*0.16</f>
        <v>8.6720000000000024</v>
      </c>
      <c r="I125" s="142">
        <f>55.01/0.15*0.16</f>
        <v>58.677333333333337</v>
      </c>
      <c r="J125" s="100">
        <f>315.17/0.15*0.16</f>
        <v>336.18133333333338</v>
      </c>
      <c r="K125" s="29" t="s">
        <v>70</v>
      </c>
      <c r="L125" s="66">
        <v>8</v>
      </c>
    </row>
    <row r="126" spans="1:12" ht="15" x14ac:dyDescent="0.25">
      <c r="A126" s="117"/>
      <c r="B126" s="118"/>
      <c r="C126" s="118"/>
      <c r="D126" s="26" t="s">
        <v>71</v>
      </c>
      <c r="E126" s="152" t="s">
        <v>72</v>
      </c>
      <c r="F126" s="28">
        <v>200</v>
      </c>
      <c r="G126" s="33">
        <v>1.08</v>
      </c>
      <c r="H126" s="33"/>
      <c r="I126" s="62">
        <v>25.74</v>
      </c>
      <c r="J126" s="33">
        <v>100.8</v>
      </c>
      <c r="K126" s="94" t="s">
        <v>73</v>
      </c>
      <c r="L126" s="66">
        <v>10</v>
      </c>
    </row>
    <row r="127" spans="1:12" ht="15" x14ac:dyDescent="0.25">
      <c r="A127" s="117"/>
      <c r="B127" s="118"/>
      <c r="C127" s="118"/>
      <c r="D127" s="26" t="s">
        <v>52</v>
      </c>
      <c r="E127" s="151" t="s">
        <v>53</v>
      </c>
      <c r="F127" s="28">
        <v>30</v>
      </c>
      <c r="G127" s="29">
        <v>0.94799999999999995</v>
      </c>
      <c r="H127" s="29">
        <v>0.12</v>
      </c>
      <c r="I127" s="30">
        <v>5.7960000000000003</v>
      </c>
      <c r="J127" s="29">
        <v>31.92</v>
      </c>
      <c r="K127" s="29"/>
      <c r="L127" s="59">
        <v>3</v>
      </c>
    </row>
    <row r="128" spans="1:12" ht="15" x14ac:dyDescent="0.25">
      <c r="A128" s="117"/>
      <c r="B128" s="118"/>
      <c r="C128" s="118"/>
      <c r="D128" s="26" t="s">
        <v>54</v>
      </c>
      <c r="E128" s="153" t="s">
        <v>55</v>
      </c>
      <c r="F128" s="95">
        <v>30</v>
      </c>
      <c r="G128" s="69">
        <v>2.5499999999999998</v>
      </c>
      <c r="H128" s="69">
        <v>0.99</v>
      </c>
      <c r="I128" s="70">
        <v>12.75</v>
      </c>
      <c r="J128" s="69">
        <v>77.400000000000006</v>
      </c>
      <c r="K128" s="71"/>
      <c r="L128" s="72">
        <v>3</v>
      </c>
    </row>
    <row r="129" spans="1:12" x14ac:dyDescent="0.2">
      <c r="A129" s="101"/>
      <c r="B129" s="102"/>
      <c r="C129" s="102"/>
      <c r="D129" s="48" t="s">
        <v>38</v>
      </c>
      <c r="E129" s="49"/>
      <c r="F129" s="50">
        <v>815</v>
      </c>
      <c r="G129" s="50">
        <f>SUM(G122:G128)</f>
        <v>26.959333333333337</v>
      </c>
      <c r="H129" s="50">
        <f>SUM(H122:H128)</f>
        <v>18.25</v>
      </c>
      <c r="I129" s="50">
        <f>SUM(I122:I128)</f>
        <v>125.09333333333333</v>
      </c>
      <c r="J129" s="50">
        <f>SUM(J122:J128)</f>
        <v>776.88133333333326</v>
      </c>
      <c r="K129" s="137" t="s">
        <v>104</v>
      </c>
      <c r="L129" s="52">
        <f>SUM(L122:L128)</f>
        <v>80.180000000000007</v>
      </c>
    </row>
    <row r="130" spans="1:12" ht="13.5" customHeight="1" x14ac:dyDescent="0.2">
      <c r="A130" s="73">
        <f>A116</f>
        <v>2</v>
      </c>
      <c r="B130" s="74">
        <f>B116</f>
        <v>4</v>
      </c>
      <c r="C130" s="170" t="s">
        <v>56</v>
      </c>
      <c r="D130" s="170"/>
      <c r="E130" s="75"/>
      <c r="F130" s="76">
        <f>F121+F129</f>
        <v>1330</v>
      </c>
      <c r="G130" s="76">
        <f>G121+G129</f>
        <v>65.927333333333337</v>
      </c>
      <c r="H130" s="76">
        <f>H121+H129</f>
        <v>55.34</v>
      </c>
      <c r="I130" s="76">
        <f>I121+I129</f>
        <v>166.55933333333334</v>
      </c>
      <c r="J130" s="76">
        <f>J121+J129</f>
        <v>1312.0013333333332</v>
      </c>
      <c r="K130" s="51"/>
      <c r="L130" s="78">
        <f>L121+L129</f>
        <v>160.36000000000001</v>
      </c>
    </row>
    <row r="131" spans="1:12" ht="15" x14ac:dyDescent="0.25">
      <c r="A131" s="79">
        <v>2</v>
      </c>
      <c r="B131" s="80">
        <v>5</v>
      </c>
      <c r="C131" s="80" t="s">
        <v>23</v>
      </c>
      <c r="D131" s="81" t="s">
        <v>24</v>
      </c>
      <c r="E131" s="154" t="s">
        <v>116</v>
      </c>
      <c r="F131" s="105">
        <v>250</v>
      </c>
      <c r="G131" s="109">
        <v>8.8699999999999992</v>
      </c>
      <c r="H131" s="109">
        <v>14.58</v>
      </c>
      <c r="I131" s="119">
        <v>50.27</v>
      </c>
      <c r="J131" s="109">
        <v>369</v>
      </c>
      <c r="K131" s="89" t="s">
        <v>117</v>
      </c>
      <c r="L131" s="109">
        <v>30.18</v>
      </c>
    </row>
    <row r="132" spans="1:12" ht="15" x14ac:dyDescent="0.25">
      <c r="A132" s="24"/>
      <c r="B132" s="25"/>
      <c r="C132" s="25"/>
      <c r="D132" s="26" t="s">
        <v>49</v>
      </c>
      <c r="E132" s="27" t="s">
        <v>95</v>
      </c>
      <c r="F132" s="28">
        <v>207</v>
      </c>
      <c r="G132" s="29">
        <v>0.53100000000000003</v>
      </c>
      <c r="H132" s="29"/>
      <c r="I132" s="30">
        <v>9.83</v>
      </c>
      <c r="J132" s="29">
        <v>42.49</v>
      </c>
      <c r="K132" s="29" t="s">
        <v>96</v>
      </c>
      <c r="L132" s="29">
        <v>11</v>
      </c>
    </row>
    <row r="133" spans="1:12" ht="15" x14ac:dyDescent="0.25">
      <c r="A133" s="24"/>
      <c r="B133" s="25"/>
      <c r="C133" s="25"/>
      <c r="D133" s="26" t="s">
        <v>30</v>
      </c>
      <c r="E133" s="27" t="s">
        <v>53</v>
      </c>
      <c r="F133" s="28">
        <v>40</v>
      </c>
      <c r="G133" s="29">
        <v>1.26</v>
      </c>
      <c r="H133" s="29">
        <v>0.16</v>
      </c>
      <c r="I133" s="30">
        <v>7.73</v>
      </c>
      <c r="J133" s="29">
        <v>42.56</v>
      </c>
      <c r="K133" s="29"/>
      <c r="L133" s="29">
        <v>3</v>
      </c>
    </row>
    <row r="134" spans="1:12" ht="15" x14ac:dyDescent="0.25">
      <c r="A134" s="24"/>
      <c r="B134" s="25"/>
      <c r="C134" s="25"/>
      <c r="D134" s="26" t="s">
        <v>35</v>
      </c>
      <c r="E134" s="93" t="s">
        <v>36</v>
      </c>
      <c r="F134" s="28">
        <v>10</v>
      </c>
      <c r="G134" s="33"/>
      <c r="H134" s="33">
        <v>8.1999999999999993</v>
      </c>
      <c r="I134" s="62">
        <v>0.1</v>
      </c>
      <c r="J134" s="33">
        <v>75</v>
      </c>
      <c r="K134" s="38" t="s">
        <v>37</v>
      </c>
      <c r="L134" s="31">
        <v>21</v>
      </c>
    </row>
    <row r="135" spans="1:12" ht="15" x14ac:dyDescent="0.25">
      <c r="A135" s="24"/>
      <c r="B135" s="25"/>
      <c r="C135" s="25"/>
      <c r="D135" s="26" t="s">
        <v>32</v>
      </c>
      <c r="E135" s="40" t="s">
        <v>33</v>
      </c>
      <c r="F135" s="35">
        <v>15</v>
      </c>
      <c r="G135" s="36">
        <v>3.48</v>
      </c>
      <c r="H135" s="36">
        <v>4.42</v>
      </c>
      <c r="I135" s="43"/>
      <c r="J135" s="36">
        <v>54.6</v>
      </c>
      <c r="K135" s="44" t="s">
        <v>34</v>
      </c>
      <c r="L135" s="39">
        <v>15</v>
      </c>
    </row>
    <row r="136" spans="1:12" ht="12.75" customHeight="1" x14ac:dyDescent="0.2">
      <c r="A136" s="46"/>
      <c r="B136" s="47"/>
      <c r="C136" s="47"/>
      <c r="D136" s="48" t="s">
        <v>38</v>
      </c>
      <c r="E136" s="49"/>
      <c r="F136" s="50">
        <v>502</v>
      </c>
      <c r="G136" s="50">
        <f>SUM(G131:G135)</f>
        <v>14.141</v>
      </c>
      <c r="H136" s="50">
        <f>SUM(H131:H135)</f>
        <v>27.36</v>
      </c>
      <c r="I136" s="50">
        <f>SUM(I131:I135)</f>
        <v>67.929999999999993</v>
      </c>
      <c r="J136" s="50">
        <f>SUM(J131:J135)</f>
        <v>583.65</v>
      </c>
      <c r="K136" s="137" t="s">
        <v>104</v>
      </c>
      <c r="L136" s="52">
        <f>SUM(L131:L135)</f>
        <v>80.180000000000007</v>
      </c>
    </row>
    <row r="137" spans="1:12" ht="15" x14ac:dyDescent="0.25">
      <c r="A137" s="53">
        <f>A131</f>
        <v>2</v>
      </c>
      <c r="B137" s="54">
        <f>B131</f>
        <v>5</v>
      </c>
      <c r="C137" s="54" t="s">
        <v>39</v>
      </c>
      <c r="D137" s="26" t="s">
        <v>40</v>
      </c>
      <c r="E137" s="88" t="s">
        <v>97</v>
      </c>
      <c r="F137" s="105">
        <v>60</v>
      </c>
      <c r="G137" s="89">
        <v>0.28799999999999998</v>
      </c>
      <c r="H137" s="89">
        <v>3.5999999999999997E-2</v>
      </c>
      <c r="I137" s="90">
        <v>0.9</v>
      </c>
      <c r="J137" s="89">
        <v>7.2</v>
      </c>
      <c r="K137" s="91" t="s">
        <v>65</v>
      </c>
      <c r="L137" s="92">
        <v>12</v>
      </c>
    </row>
    <row r="138" spans="1:12" ht="15" x14ac:dyDescent="0.25">
      <c r="A138" s="24"/>
      <c r="B138" s="25"/>
      <c r="C138" s="25"/>
      <c r="D138" s="155" t="s">
        <v>43</v>
      </c>
      <c r="E138" s="27" t="s">
        <v>66</v>
      </c>
      <c r="F138" s="28">
        <v>200</v>
      </c>
      <c r="G138" s="29">
        <v>1.45</v>
      </c>
      <c r="H138" s="29">
        <v>3.93</v>
      </c>
      <c r="I138" s="30">
        <v>100.2</v>
      </c>
      <c r="J138" s="29">
        <v>82</v>
      </c>
      <c r="K138" s="56" t="s">
        <v>42</v>
      </c>
      <c r="L138" s="66">
        <v>15</v>
      </c>
    </row>
    <row r="139" spans="1:12" ht="15" x14ac:dyDescent="0.25">
      <c r="A139" s="117"/>
      <c r="B139" s="118"/>
      <c r="C139" s="118"/>
      <c r="D139" s="26" t="s">
        <v>46</v>
      </c>
      <c r="E139" s="127" t="s">
        <v>100</v>
      </c>
      <c r="F139" s="65">
        <v>200</v>
      </c>
      <c r="G139" s="128">
        <v>31.72</v>
      </c>
      <c r="H139" s="128">
        <v>26.56</v>
      </c>
      <c r="I139" s="129">
        <v>55.76</v>
      </c>
      <c r="J139" s="128">
        <v>589.05999999999995</v>
      </c>
      <c r="K139" s="130" t="s">
        <v>101</v>
      </c>
      <c r="L139" s="66">
        <v>39.18</v>
      </c>
    </row>
    <row r="140" spans="1:12" ht="15" x14ac:dyDescent="0.25">
      <c r="A140" s="117"/>
      <c r="B140" s="118"/>
      <c r="C140" s="118"/>
      <c r="D140" s="26" t="s">
        <v>49</v>
      </c>
      <c r="E140" s="27" t="s">
        <v>102</v>
      </c>
      <c r="F140" s="28">
        <v>200</v>
      </c>
      <c r="G140" s="29">
        <v>0.18</v>
      </c>
      <c r="H140" s="29">
        <v>0.18</v>
      </c>
      <c r="I140" s="30">
        <v>20.07</v>
      </c>
      <c r="J140" s="29">
        <v>99</v>
      </c>
      <c r="K140" s="29" t="s">
        <v>103</v>
      </c>
      <c r="L140" s="66">
        <v>8</v>
      </c>
    </row>
    <row r="141" spans="1:12" ht="15" x14ac:dyDescent="0.25">
      <c r="A141" s="117"/>
      <c r="B141" s="118"/>
      <c r="C141" s="118"/>
      <c r="D141" s="26" t="s">
        <v>52</v>
      </c>
      <c r="E141" s="27" t="s">
        <v>53</v>
      </c>
      <c r="F141" s="28">
        <v>30</v>
      </c>
      <c r="G141" s="29">
        <v>0.94799999999999995</v>
      </c>
      <c r="H141" s="29">
        <v>0.12</v>
      </c>
      <c r="I141" s="30">
        <v>5.7960000000000003</v>
      </c>
      <c r="J141" s="29">
        <v>31.92</v>
      </c>
      <c r="K141" s="29"/>
      <c r="L141" s="59">
        <v>3</v>
      </c>
    </row>
    <row r="142" spans="1:12" ht="15" x14ac:dyDescent="0.25">
      <c r="A142" s="117"/>
      <c r="B142" s="118"/>
      <c r="C142" s="118"/>
      <c r="D142" s="26" t="s">
        <v>54</v>
      </c>
      <c r="E142" s="68" t="s">
        <v>55</v>
      </c>
      <c r="F142" s="95">
        <v>30</v>
      </c>
      <c r="G142" s="69">
        <v>2.5499999999999998</v>
      </c>
      <c r="H142" s="69">
        <v>0.99</v>
      </c>
      <c r="I142" s="70">
        <v>12.75</v>
      </c>
      <c r="J142" s="69">
        <v>77.400000000000006</v>
      </c>
      <c r="K142" s="71"/>
      <c r="L142" s="72">
        <v>3</v>
      </c>
    </row>
    <row r="143" spans="1:12" x14ac:dyDescent="0.2">
      <c r="A143" s="101"/>
      <c r="B143" s="102"/>
      <c r="C143" s="102"/>
      <c r="D143" s="48" t="s">
        <v>38</v>
      </c>
      <c r="E143" s="49"/>
      <c r="F143" s="50">
        <v>760</v>
      </c>
      <c r="G143" s="50">
        <f>SUM(G137:G142)</f>
        <v>37.135999999999996</v>
      </c>
      <c r="H143" s="50">
        <f>SUM(H137:H142)</f>
        <v>31.815999999999999</v>
      </c>
      <c r="I143" s="50">
        <f>SUM(I137:I142)</f>
        <v>195.476</v>
      </c>
      <c r="J143" s="50">
        <f>SUM(J137:J142)</f>
        <v>886.57999999999993</v>
      </c>
      <c r="K143" s="137" t="s">
        <v>104</v>
      </c>
      <c r="L143" s="52">
        <f>SUM(L137:L142)</f>
        <v>80.180000000000007</v>
      </c>
    </row>
    <row r="144" spans="1:12" ht="13.5" customHeight="1" x14ac:dyDescent="0.2">
      <c r="A144" s="156">
        <f>A131</f>
        <v>2</v>
      </c>
      <c r="B144" s="157">
        <f>B131</f>
        <v>5</v>
      </c>
      <c r="C144" s="171" t="s">
        <v>56</v>
      </c>
      <c r="D144" s="171"/>
      <c r="E144" s="158"/>
      <c r="F144" s="159">
        <f>F136+F143</f>
        <v>1262</v>
      </c>
      <c r="G144" s="159">
        <f>G136+G143</f>
        <v>51.276999999999994</v>
      </c>
      <c r="H144" s="159">
        <f>H136+H143</f>
        <v>59.176000000000002</v>
      </c>
      <c r="I144" s="159">
        <f>I136+I143</f>
        <v>263.40600000000001</v>
      </c>
      <c r="J144" s="159">
        <f>J136+J143</f>
        <v>1470.23</v>
      </c>
      <c r="K144" s="51"/>
      <c r="L144" s="160">
        <f>L136+L143</f>
        <v>160.36000000000001</v>
      </c>
    </row>
    <row r="145" spans="1:12" ht="13.5" customHeight="1" x14ac:dyDescent="0.2">
      <c r="A145" s="161"/>
      <c r="B145" s="162"/>
      <c r="C145" s="172" t="s">
        <v>118</v>
      </c>
      <c r="D145" s="172"/>
      <c r="E145" s="172"/>
      <c r="F145" s="163">
        <f>(F19+F32+F46+F60+F74+F88+F101+F115+F130+F144)/(IF(F19=0,0,1)+IF(F32=0,0,1)+IF(F46=0,0,1)+IF(F60=0,0,1)+IF(F74=0,0,1)+IF(F88=0,0,1)+IF(F101=0,0,1)+IF(F115=0,0,1)+IF(F130=0,0,1)+IF(F144=0,0,1))</f>
        <v>1312.75</v>
      </c>
      <c r="G145" s="163">
        <f>(G19+G32+G46+G60+G74+G88+G101+G115+G130+G144)/(IF(G19=0,0,1)+IF(G32=0,0,1)+IF(G46=0,0,1)+IF(G60=0,0,1)+IF(G74=0,0,1)+IF(G88=0,0,1)+IF(G101=0,0,1)+IF(G115=0,0,1)+IF(G130=0,0,1)+IF(G144=0,0,1))</f>
        <v>52.634533333333344</v>
      </c>
      <c r="H145" s="163">
        <f>(H19+H32+H46+H60+H74+H88+H101+H115+H130+H144)/(IF(H19=0,0,1)+IF(H32=0,0,1)+IF(H46=0,0,1)+IF(H60=0,0,1)+IF(H74=0,0,1)+IF(H88=0,0,1)+IF(H101=0,0,1)+IF(H115=0,0,1)+IF(H130=0,0,1)+IF(H144=0,0,1))</f>
        <v>57.510800000000003</v>
      </c>
      <c r="I145" s="163">
        <f>(I19+I32+I46+I60+I74+I88+I101+I115+I130+I144)/(IF(I19=0,0,1)+IF(I32=0,0,1)+IF(I46=0,0,1)+IF(I60=0,0,1)+IF(I74=0,0,1)+IF(I88=0,0,1)+IF(I101=0,0,1)+IF(I115=0,0,1)+IF(I130=0,0,1)+IF(I144=0,0,1))</f>
        <v>194.3896</v>
      </c>
      <c r="J145" s="163">
        <f>(J19+J32+J46+J60+J74+J88+J101+J115+J130+J144)/(IF(J19=0,0,1)+IF(J32=0,0,1)+IF(J46=0,0,1)+IF(J60=0,0,1)+IF(J74=0,0,1)+IF(J88=0,0,1)+IF(J101=0,0,1)+IF(J115=0,0,1)+IF(J130=0,0,1)+IF(J144=0,0,1))</f>
        <v>1539.5568666666663</v>
      </c>
      <c r="K145" s="164"/>
      <c r="L145" s="165">
        <f>(L19+L32+L46+L60+L74+L88+L101+L115+L130+L144)/(IF(L19=0,0,1)+IF(L32=0,0,1)+IF(L46=0,0,1)+IF(L60=0,0,1)+IF(L74=0,0,1)+IF(L88=0,0,1)+IF(L101=0,0,1)+IF(L115=0,0,1)+IF(L130=0,0,1)+IF(L144=0,0,1))</f>
        <v>160.36000000000004</v>
      </c>
    </row>
    <row r="146" spans="1:12" x14ac:dyDescent="0.2">
      <c r="G146" s="166"/>
      <c r="H146" s="166"/>
      <c r="I146" s="166"/>
      <c r="J146" s="166"/>
      <c r="K146" s="167"/>
      <c r="L146" s="166"/>
    </row>
    <row r="147" spans="1:12" x14ac:dyDescent="0.2">
      <c r="G147" s="166"/>
      <c r="H147" s="166"/>
      <c r="I147" s="166"/>
      <c r="J147" s="166"/>
      <c r="K147" s="166"/>
      <c r="L147" s="166"/>
    </row>
    <row r="148" spans="1:12" x14ac:dyDescent="0.2">
      <c r="G148" s="166"/>
      <c r="H148" s="166"/>
      <c r="I148" s="166"/>
      <c r="J148" s="166"/>
      <c r="K148" s="166"/>
      <c r="L148" s="166"/>
    </row>
    <row r="149" spans="1:12" x14ac:dyDescent="0.2">
      <c r="G149" s="166"/>
      <c r="H149" s="166"/>
      <c r="I149" s="166"/>
      <c r="J149" s="166"/>
      <c r="K149" s="166"/>
      <c r="L149" s="166"/>
    </row>
    <row r="150" spans="1:12" x14ac:dyDescent="0.2">
      <c r="G150" s="166"/>
      <c r="H150" s="166"/>
      <c r="I150" s="166"/>
      <c r="J150" s="166"/>
      <c r="K150" s="166"/>
      <c r="L150" s="166"/>
    </row>
    <row r="151" spans="1:12" x14ac:dyDescent="0.2">
      <c r="G151" s="166"/>
      <c r="H151" s="166"/>
      <c r="I151" s="166"/>
      <c r="J151" s="166"/>
      <c r="K151" s="166"/>
      <c r="L151" s="166"/>
    </row>
    <row r="152" spans="1:12" x14ac:dyDescent="0.2">
      <c r="G152" s="166"/>
      <c r="H152" s="166"/>
      <c r="I152" s="166"/>
      <c r="J152" s="166"/>
      <c r="K152" s="166"/>
      <c r="L152" s="166"/>
    </row>
    <row r="153" spans="1:12" x14ac:dyDescent="0.2">
      <c r="G153" s="166"/>
      <c r="H153" s="166"/>
      <c r="I153" s="166"/>
      <c r="J153" s="166"/>
      <c r="K153" s="166"/>
      <c r="L153" s="166"/>
    </row>
    <row r="154" spans="1:12" x14ac:dyDescent="0.2">
      <c r="G154" s="166"/>
      <c r="H154" s="166"/>
      <c r="I154" s="166"/>
      <c r="J154" s="166"/>
      <c r="K154" s="166"/>
      <c r="L154" s="166"/>
    </row>
    <row r="155" spans="1:12" x14ac:dyDescent="0.2">
      <c r="G155" s="166"/>
      <c r="H155" s="166"/>
      <c r="I155" s="166"/>
      <c r="J155" s="166"/>
      <c r="K155" s="166"/>
      <c r="L155" s="166"/>
    </row>
    <row r="156" spans="1:12" x14ac:dyDescent="0.2">
      <c r="G156" s="166"/>
      <c r="H156" s="166"/>
      <c r="I156" s="166"/>
      <c r="J156" s="166"/>
      <c r="K156" s="166"/>
      <c r="L156" s="166"/>
    </row>
    <row r="157" spans="1:12" x14ac:dyDescent="0.2">
      <c r="G157" s="166"/>
      <c r="H157" s="166"/>
      <c r="I157" s="166"/>
      <c r="J157" s="166"/>
      <c r="K157" s="166"/>
      <c r="L157" s="166"/>
    </row>
    <row r="158" spans="1:12" x14ac:dyDescent="0.2">
      <c r="G158" s="166"/>
      <c r="H158" s="166"/>
      <c r="I158" s="166"/>
      <c r="J158" s="166"/>
      <c r="K158" s="166"/>
      <c r="L158" s="166"/>
    </row>
    <row r="159" spans="1:12" x14ac:dyDescent="0.2">
      <c r="G159" s="166"/>
      <c r="H159" s="166"/>
      <c r="I159" s="166"/>
      <c r="J159" s="166"/>
      <c r="K159" s="166"/>
      <c r="L159" s="166"/>
    </row>
    <row r="160" spans="1:12" x14ac:dyDescent="0.2">
      <c r="G160" s="166"/>
      <c r="H160" s="166"/>
      <c r="I160" s="166"/>
      <c r="J160" s="166"/>
      <c r="K160" s="166"/>
      <c r="L160" s="166"/>
    </row>
    <row r="161" spans="7:12" x14ac:dyDescent="0.2">
      <c r="G161" s="166"/>
      <c r="H161" s="166"/>
      <c r="I161" s="166"/>
      <c r="J161" s="166"/>
      <c r="K161" s="166"/>
      <c r="L161" s="166"/>
    </row>
    <row r="162" spans="7:12" x14ac:dyDescent="0.2">
      <c r="G162" s="166"/>
      <c r="H162" s="166"/>
      <c r="I162" s="166"/>
      <c r="J162" s="166"/>
      <c r="K162" s="166"/>
      <c r="L162" s="166"/>
    </row>
    <row r="163" spans="7:12" x14ac:dyDescent="0.2">
      <c r="G163" s="166"/>
      <c r="H163" s="166"/>
      <c r="I163" s="166"/>
      <c r="J163" s="166"/>
      <c r="K163" s="166"/>
      <c r="L163" s="166"/>
    </row>
    <row r="164" spans="7:12" x14ac:dyDescent="0.2">
      <c r="G164" s="166"/>
      <c r="H164" s="166"/>
      <c r="I164" s="166"/>
      <c r="J164" s="166"/>
      <c r="K164" s="166"/>
      <c r="L164" s="166"/>
    </row>
    <row r="165" spans="7:12" x14ac:dyDescent="0.2">
      <c r="G165" s="166"/>
      <c r="H165" s="166"/>
      <c r="I165" s="166"/>
      <c r="J165" s="166"/>
      <c r="K165" s="166"/>
      <c r="L165" s="166"/>
    </row>
    <row r="166" spans="7:12" x14ac:dyDescent="0.2">
      <c r="G166" s="166"/>
      <c r="H166" s="166"/>
      <c r="I166" s="166"/>
      <c r="J166" s="166"/>
      <c r="K166" s="166"/>
      <c r="L166" s="166"/>
    </row>
    <row r="167" spans="7:12" x14ac:dyDescent="0.2">
      <c r="G167" s="166"/>
      <c r="H167" s="166"/>
      <c r="I167" s="166"/>
      <c r="J167" s="166"/>
      <c r="K167" s="166"/>
      <c r="L167" s="166"/>
    </row>
    <row r="168" spans="7:12" x14ac:dyDescent="0.2">
      <c r="G168" s="166"/>
      <c r="H168" s="166"/>
      <c r="I168" s="166"/>
      <c r="J168" s="166"/>
      <c r="K168" s="166"/>
      <c r="L168" s="166"/>
    </row>
    <row r="169" spans="7:12" x14ac:dyDescent="0.2">
      <c r="G169" s="166"/>
      <c r="H169" s="166"/>
      <c r="I169" s="166"/>
      <c r="J169" s="166"/>
      <c r="K169" s="166"/>
      <c r="L169" s="166"/>
    </row>
    <row r="170" spans="7:12" x14ac:dyDescent="0.2">
      <c r="K170" s="166"/>
    </row>
  </sheetData>
  <sheetProtection selectLockedCells="1" selectUnlockedCells="1"/>
  <mergeCells count="14">
    <mergeCell ref="C144:D144"/>
    <mergeCell ref="C145:E145"/>
    <mergeCell ref="C60:D60"/>
    <mergeCell ref="C74:D74"/>
    <mergeCell ref="C88:D88"/>
    <mergeCell ref="C101:D101"/>
    <mergeCell ref="C115:D115"/>
    <mergeCell ref="C130:D130"/>
    <mergeCell ref="C1:E1"/>
    <mergeCell ref="H1:K1"/>
    <mergeCell ref="H2:K2"/>
    <mergeCell ref="C19:D19"/>
    <mergeCell ref="C32:D32"/>
    <mergeCell ref="C46:D46"/>
  </mergeCells>
  <pageMargins left="0.70000000000000007" right="0.70000000000000007" top="0.75" bottom="0.75" header="0.51181102362204722" footer="0.51181102362204722"/>
  <pageSetup paperSize="9" firstPageNumber="0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Victoria</cp:lastModifiedBy>
  <cp:revision>4</cp:revision>
  <cp:lastPrinted>2023-10-31T06:31:11Z</cp:lastPrinted>
  <dcterms:created xsi:type="dcterms:W3CDTF">2022-05-16T11:23:56Z</dcterms:created>
  <dcterms:modified xsi:type="dcterms:W3CDTF">2025-02-20T05:19:49Z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